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Company\Ufficiodistatistica\Progetto Popolamento area sito Statistiche Pubblico Impiego\Pubblicati_SITO\2022\"/>
    </mc:Choice>
  </mc:AlternateContent>
  <xr:revisionPtr revIDLastSave="0" documentId="13_ncr:1_{8770E2D8-5534-42C0-A502-3B528CF728B8}" xr6:coauthVersionLast="36" xr6:coauthVersionMax="36" xr10:uidLastSave="{00000000-0000-0000-0000-000000000000}"/>
  <bookViews>
    <workbookView xWindow="0" yWindow="225" windowWidth="19050" windowHeight="12240" tabRatio="728" xr2:uid="{00000000-000D-0000-FFFF-FFFF00000000}"/>
  </bookViews>
  <sheets>
    <sheet name="Tabella generale" sheetId="31" r:id="rId1"/>
    <sheet name="Composizione %" sheetId="32" r:id="rId2"/>
    <sheet name="Fig1- Composizione %" sheetId="9" r:id="rId3"/>
    <sheet name="Fig2- Composizione % x comparti" sheetId="29" r:id="rId4"/>
    <sheet name="Fig3- Composizione % per genere" sheetId="26" r:id="rId5"/>
    <sheet name="Fig4-Analisi per genere e comp." sheetId="30" r:id="rId6"/>
    <sheet name="Fig5-Analisi per categoria" sheetId="25" r:id="rId7"/>
    <sheet name="Tabella generale x categ" sheetId="5" state="hidden" r:id="rId8"/>
  </sheets>
  <definedNames>
    <definedName name="Print_Area" localSheetId="1">'Composizione %'!$A$1:$I$145</definedName>
    <definedName name="Print_Area" localSheetId="2">'Fig1- Composizione %'!$B$1:$H$35</definedName>
    <definedName name="Print_Area" localSheetId="3">'Fig2- Composizione % x comparti'!$A$1:$J$34</definedName>
    <definedName name="Print_Area" localSheetId="4">'Fig3- Composizione % per genere'!$B$1:$I$31</definedName>
    <definedName name="Print_Area" localSheetId="5">'Fig4-Analisi per genere e comp.'!$B$1:$I$39</definedName>
    <definedName name="Print_Area" localSheetId="6">'Fig5-Analisi per categoria'!$A$1:$J$38</definedName>
    <definedName name="Print_Area" localSheetId="0">'Tabella generale'!$A$1:$I$145</definedName>
    <definedName name="Print_Area" localSheetId="7">'Tabella generale x categ'!$B$1:$E$271</definedName>
    <definedName name="Print_Titles" localSheetId="1">'Composizione %'!$4:$5</definedName>
    <definedName name="Print_Titles" localSheetId="0">'Tabella generale'!$4:$5</definedName>
    <definedName name="Print_Titles" localSheetId="7">'Tabella generale x categ'!$4:$5</definedName>
  </definedNames>
  <calcPr calcId="191029"/>
</workbook>
</file>

<file path=xl/calcChain.xml><?xml version="1.0" encoding="utf-8"?>
<calcChain xmlns="http://schemas.openxmlformats.org/spreadsheetml/2006/main">
  <c r="H20" i="32" l="1"/>
  <c r="G20" i="32"/>
  <c r="F20" i="32"/>
  <c r="E20" i="32"/>
  <c r="D20" i="32"/>
  <c r="C20" i="32"/>
  <c r="H19" i="32"/>
  <c r="G19" i="32"/>
  <c r="F19" i="32"/>
  <c r="E19" i="32"/>
  <c r="D19" i="32"/>
  <c r="C19" i="32"/>
  <c r="H18" i="32"/>
  <c r="G18" i="32"/>
  <c r="F18" i="32"/>
  <c r="E18" i="32"/>
  <c r="D18" i="32"/>
  <c r="C18" i="32"/>
  <c r="I18" i="32" s="1"/>
  <c r="I20" i="32" l="1"/>
  <c r="I19" i="32"/>
  <c r="I141" i="31"/>
  <c r="H27" i="32" l="1"/>
  <c r="H62" i="32"/>
  <c r="G23" i="32"/>
  <c r="H11" i="32"/>
  <c r="C115" i="32"/>
  <c r="C47" i="32"/>
  <c r="G51" i="32"/>
  <c r="H70" i="32"/>
  <c r="C75" i="32"/>
  <c r="C78" i="32"/>
  <c r="H78" i="32"/>
  <c r="H83" i="32"/>
  <c r="E86" i="32"/>
  <c r="E91" i="32"/>
  <c r="D91" i="32"/>
  <c r="H94" i="32"/>
  <c r="H106" i="32"/>
  <c r="H115" i="32"/>
  <c r="D11" i="32"/>
  <c r="G26" i="32"/>
  <c r="G39" i="32"/>
  <c r="H23" i="32"/>
  <c r="D39" i="32"/>
  <c r="E46" i="32"/>
  <c r="C46" i="32"/>
  <c r="D46" i="32"/>
  <c r="D47" i="32"/>
  <c r="G50" i="32"/>
  <c r="F62" i="32"/>
  <c r="F70" i="32"/>
  <c r="F78" i="32"/>
  <c r="D78" i="32"/>
  <c r="F86" i="32"/>
  <c r="D86" i="32"/>
  <c r="F91" i="32"/>
  <c r="D94" i="32"/>
  <c r="D122" i="32"/>
  <c r="H47" i="32"/>
  <c r="D26" i="32"/>
  <c r="F47" i="32"/>
  <c r="D15" i="32"/>
  <c r="F22" i="32"/>
  <c r="D23" i="32"/>
  <c r="C38" i="32"/>
  <c r="F39" i="32"/>
  <c r="E39" i="32"/>
  <c r="F46" i="32"/>
  <c r="E47" i="32"/>
  <c r="C62" i="32"/>
  <c r="E62" i="32"/>
  <c r="G70" i="32"/>
  <c r="G71" i="32"/>
  <c r="E74" i="32"/>
  <c r="G78" i="32"/>
  <c r="D79" i="32"/>
  <c r="C82" i="32"/>
  <c r="G83" i="32"/>
  <c r="G86" i="32"/>
  <c r="G87" i="32"/>
  <c r="H90" i="32"/>
  <c r="G91" i="32"/>
  <c r="G94" i="32"/>
  <c r="G95" i="32"/>
  <c r="D115" i="32"/>
  <c r="F106" i="32"/>
  <c r="F122" i="32"/>
  <c r="C106" i="32"/>
  <c r="G106" i="32"/>
  <c r="G122" i="32"/>
  <c r="F131" i="32"/>
  <c r="D235" i="5"/>
  <c r="D237" i="5"/>
  <c r="D203" i="5"/>
  <c r="D198" i="5"/>
  <c r="D188" i="5"/>
  <c r="D191" i="5"/>
  <c r="D192" i="5" s="1"/>
  <c r="D187" i="5"/>
  <c r="D182" i="5"/>
  <c r="D154" i="5"/>
  <c r="D145" i="5"/>
  <c r="D155" i="5" s="1"/>
  <c r="D150" i="5"/>
  <c r="D141" i="5"/>
  <c r="D123" i="5"/>
  <c r="D119" i="5"/>
  <c r="D124" i="5" s="1"/>
  <c r="D108" i="5"/>
  <c r="D105" i="5"/>
  <c r="D109" i="5"/>
  <c r="D98" i="5"/>
  <c r="D101" i="5" s="1"/>
  <c r="D94" i="5"/>
  <c r="D100" i="5"/>
  <c r="D76" i="5"/>
  <c r="D77" i="5" s="1"/>
  <c r="D71" i="5"/>
  <c r="D66" i="5"/>
  <c r="D60" i="5"/>
  <c r="D49" i="5"/>
  <c r="D51" i="5"/>
  <c r="D52" i="5"/>
  <c r="D53" i="5"/>
  <c r="D54" i="5"/>
  <c r="D55" i="5"/>
  <c r="D46" i="5"/>
  <c r="D41" i="5"/>
  <c r="D38" i="5"/>
  <c r="D33" i="5"/>
  <c r="D30" i="5"/>
  <c r="D25" i="5"/>
  <c r="D26" i="5" s="1"/>
  <c r="D22" i="5"/>
  <c r="D14" i="5"/>
  <c r="D10" i="5"/>
  <c r="D137" i="5"/>
  <c r="D130" i="5"/>
  <c r="D82" i="5"/>
  <c r="D86" i="5"/>
  <c r="D88" i="5"/>
  <c r="D160" i="5"/>
  <c r="D163" i="5"/>
  <c r="D166" i="5"/>
  <c r="D174" i="5"/>
  <c r="D176" i="5"/>
  <c r="D207" i="5"/>
  <c r="D225" i="5"/>
  <c r="D242" i="5"/>
  <c r="D246" i="5"/>
  <c r="D255" i="5"/>
  <c r="D138" i="5"/>
  <c r="G27" i="32" l="1"/>
  <c r="E122" i="32"/>
  <c r="E106" i="32"/>
  <c r="F115" i="32"/>
  <c r="G75" i="32"/>
  <c r="G62" i="32"/>
  <c r="F11" i="32"/>
  <c r="H51" i="32"/>
  <c r="C27" i="32"/>
  <c r="F23" i="32"/>
  <c r="E11" i="32"/>
  <c r="D62" i="32"/>
  <c r="C122" i="32"/>
  <c r="E51" i="32"/>
  <c r="D51" i="32"/>
  <c r="C51" i="32"/>
  <c r="D27" i="32"/>
  <c r="G88" i="32"/>
  <c r="E87" i="32"/>
  <c r="E79" i="32"/>
  <c r="E71" i="32"/>
  <c r="E75" i="32"/>
  <c r="E27" i="32"/>
  <c r="G47" i="32"/>
  <c r="I47" i="32" s="1"/>
  <c r="C87" i="32"/>
  <c r="C96" i="32"/>
  <c r="C90" i="32"/>
  <c r="F75" i="32"/>
  <c r="F42" i="32"/>
  <c r="H42" i="32"/>
  <c r="E42" i="32"/>
  <c r="C42" i="32"/>
  <c r="G42" i="32"/>
  <c r="D6" i="32"/>
  <c r="G6" i="32"/>
  <c r="C6" i="32"/>
  <c r="E131" i="32"/>
  <c r="C131" i="32"/>
  <c r="E90" i="32"/>
  <c r="F50" i="32"/>
  <c r="F83" i="32"/>
  <c r="C50" i="32"/>
  <c r="C91" i="32"/>
  <c r="E78" i="32"/>
  <c r="I78" i="32" s="1"/>
  <c r="G115" i="32"/>
  <c r="E50" i="32"/>
  <c r="G131" i="32"/>
  <c r="H131" i="32"/>
  <c r="E82" i="32"/>
  <c r="D106" i="32"/>
  <c r="H84" i="32"/>
  <c r="D42" i="32"/>
  <c r="G96" i="32"/>
  <c r="C58" i="32"/>
  <c r="F58" i="32"/>
  <c r="G58" i="32"/>
  <c r="H58" i="32"/>
  <c r="E58" i="32"/>
  <c r="C88" i="32"/>
  <c r="G84" i="32"/>
  <c r="D95" i="32"/>
  <c r="D87" i="32"/>
  <c r="H74" i="32"/>
  <c r="F48" i="32"/>
  <c r="E38" i="32"/>
  <c r="H38" i="32"/>
  <c r="F6" i="32"/>
  <c r="H122" i="32"/>
  <c r="D103" i="32"/>
  <c r="C98" i="32"/>
  <c r="G82" i="32"/>
  <c r="D72" i="32"/>
  <c r="E22" i="32"/>
  <c r="D119" i="32"/>
  <c r="D92" i="32"/>
  <c r="D90" i="32"/>
  <c r="F87" i="32"/>
  <c r="D83" i="32"/>
  <c r="F79" i="32"/>
  <c r="E63" i="32"/>
  <c r="F51" i="32"/>
  <c r="D14" i="32"/>
  <c r="F38" i="32"/>
  <c r="F27" i="32"/>
  <c r="D38" i="32"/>
  <c r="H28" i="32"/>
  <c r="F130" i="32"/>
  <c r="C95" i="32"/>
  <c r="E88" i="32"/>
  <c r="C35" i="32"/>
  <c r="D22" i="32"/>
  <c r="F72" i="32"/>
  <c r="F123" i="32"/>
  <c r="F107" i="32"/>
  <c r="H82" i="32"/>
  <c r="H71" i="32"/>
  <c r="G52" i="32"/>
  <c r="G10" i="32"/>
  <c r="C15" i="32"/>
  <c r="G46" i="32"/>
  <c r="H26" i="32"/>
  <c r="D131" i="32"/>
  <c r="E103" i="32"/>
  <c r="H96" i="32"/>
  <c r="C94" i="32"/>
  <c r="G90" i="32"/>
  <c r="C86" i="32"/>
  <c r="C83" i="32"/>
  <c r="C70" i="32"/>
  <c r="H50" i="32"/>
  <c r="H75" i="32"/>
  <c r="E40" i="32"/>
  <c r="D127" i="32"/>
  <c r="G119" i="32"/>
  <c r="F96" i="32"/>
  <c r="F90" i="32"/>
  <c r="H86" i="32"/>
  <c r="D82" i="32"/>
  <c r="F59" i="32"/>
  <c r="D24" i="32"/>
  <c r="F26" i="32"/>
  <c r="H15" i="32"/>
  <c r="D111" i="32"/>
  <c r="D88" i="32"/>
  <c r="F71" i="32"/>
  <c r="C114" i="32"/>
  <c r="F114" i="32"/>
  <c r="H95" i="32"/>
  <c r="H79" i="32"/>
  <c r="D71" i="32"/>
  <c r="E59" i="32"/>
  <c r="E6" i="32"/>
  <c r="C26" i="32"/>
  <c r="H40" i="32"/>
  <c r="E15" i="32"/>
  <c r="E98" i="32"/>
  <c r="H88" i="32"/>
  <c r="G79" i="32"/>
  <c r="G74" i="32"/>
  <c r="E70" i="32"/>
  <c r="D50" i="32"/>
  <c r="H46" i="32"/>
  <c r="E31" i="32"/>
  <c r="F74" i="32"/>
  <c r="C39" i="32"/>
  <c r="E115" i="32"/>
  <c r="F95" i="32"/>
  <c r="H91" i="32"/>
  <c r="D74" i="32"/>
  <c r="G59" i="32"/>
  <c r="F82" i="32"/>
  <c r="H22" i="32"/>
  <c r="C11" i="32"/>
  <c r="C23" i="32"/>
  <c r="E26" i="32"/>
  <c r="C110" i="32"/>
  <c r="D58" i="32"/>
  <c r="D96" i="32"/>
  <c r="E96" i="32"/>
  <c r="C74" i="32"/>
  <c r="C71" i="32"/>
  <c r="G38" i="32"/>
  <c r="D130" i="32"/>
  <c r="H99" i="32"/>
  <c r="E95" i="32"/>
  <c r="C79" i="32"/>
  <c r="E72" i="32"/>
  <c r="F63" i="32"/>
  <c r="G15" i="32"/>
  <c r="D123" i="32"/>
  <c r="F94" i="32"/>
  <c r="H87" i="32"/>
  <c r="D70" i="32"/>
  <c r="F43" i="32"/>
  <c r="C22" i="32"/>
  <c r="D75" i="32"/>
  <c r="H39" i="32"/>
  <c r="F103" i="32"/>
  <c r="E94" i="32"/>
  <c r="D84" i="32"/>
  <c r="E83" i="32"/>
  <c r="F15" i="32"/>
  <c r="F76" i="32"/>
  <c r="F88" i="32"/>
  <c r="E23" i="32"/>
  <c r="D7" i="32"/>
  <c r="G11" i="32"/>
  <c r="H34" i="32"/>
  <c r="H6" i="32"/>
  <c r="F28" i="32"/>
  <c r="G22" i="32"/>
  <c r="D42" i="5"/>
  <c r="D56" i="5"/>
  <c r="D61" i="5" s="1"/>
  <c r="D204" i="5"/>
  <c r="D266" i="5"/>
  <c r="I62" i="32" l="1"/>
  <c r="I122" i="32"/>
  <c r="I27" i="32"/>
  <c r="I106" i="32"/>
  <c r="H98" i="32"/>
  <c r="F24" i="32"/>
  <c r="H52" i="32"/>
  <c r="E130" i="32"/>
  <c r="G63" i="32"/>
  <c r="H92" i="32"/>
  <c r="I75" i="32"/>
  <c r="E107" i="32"/>
  <c r="G130" i="32"/>
  <c r="I51" i="32"/>
  <c r="F66" i="32"/>
  <c r="H66" i="32"/>
  <c r="F119" i="32"/>
  <c r="H119" i="32"/>
  <c r="I50" i="32"/>
  <c r="E84" i="32"/>
  <c r="E119" i="32"/>
  <c r="I131" i="32"/>
  <c r="H48" i="32"/>
  <c r="I90" i="32"/>
  <c r="I42" i="32"/>
  <c r="D107" i="32"/>
  <c r="E123" i="32"/>
  <c r="F52" i="32"/>
  <c r="I91" i="32"/>
  <c r="F98" i="32"/>
  <c r="G107" i="32"/>
  <c r="G35" i="32"/>
  <c r="C107" i="32"/>
  <c r="G98" i="32"/>
  <c r="G128" i="32"/>
  <c r="E128" i="32"/>
  <c r="H128" i="32"/>
  <c r="G31" i="32"/>
  <c r="D59" i="32"/>
  <c r="G48" i="32"/>
  <c r="H59" i="32"/>
  <c r="H76" i="32"/>
  <c r="I23" i="32"/>
  <c r="D63" i="32"/>
  <c r="G66" i="32"/>
  <c r="G103" i="32"/>
  <c r="E48" i="32"/>
  <c r="H63" i="32"/>
  <c r="F84" i="32"/>
  <c r="G114" i="32"/>
  <c r="E52" i="32"/>
  <c r="I79" i="32"/>
  <c r="F40" i="32"/>
  <c r="I71" i="32"/>
  <c r="G24" i="32"/>
  <c r="I115" i="32"/>
  <c r="H103" i="32"/>
  <c r="I6" i="32"/>
  <c r="D48" i="32"/>
  <c r="G123" i="32"/>
  <c r="D28" i="32"/>
  <c r="I46" i="32"/>
  <c r="I38" i="32"/>
  <c r="C63" i="32"/>
  <c r="C84" i="32"/>
  <c r="I11" i="32"/>
  <c r="I82" i="32"/>
  <c r="C8" i="32"/>
  <c r="I87" i="32"/>
  <c r="E92" i="32"/>
  <c r="C55" i="32"/>
  <c r="C103" i="32"/>
  <c r="C48" i="32"/>
  <c r="G80" i="32"/>
  <c r="C80" i="32"/>
  <c r="F102" i="32"/>
  <c r="G102" i="32"/>
  <c r="H102" i="32"/>
  <c r="E102" i="32"/>
  <c r="C102" i="32"/>
  <c r="E126" i="32"/>
  <c r="D126" i="32"/>
  <c r="H126" i="32"/>
  <c r="C112" i="32"/>
  <c r="E34" i="32"/>
  <c r="H7" i="32"/>
  <c r="F34" i="32"/>
  <c r="D60" i="32"/>
  <c r="D34" i="32"/>
  <c r="I70" i="32"/>
  <c r="C108" i="32"/>
  <c r="E114" i="32"/>
  <c r="F36" i="32"/>
  <c r="D80" i="32"/>
  <c r="E134" i="32"/>
  <c r="C120" i="32"/>
  <c r="D40" i="32"/>
  <c r="F92" i="32"/>
  <c r="H107" i="32"/>
  <c r="H130" i="32"/>
  <c r="I88" i="32"/>
  <c r="E7" i="32"/>
  <c r="C7" i="32"/>
  <c r="G7" i="32"/>
  <c r="C31" i="32"/>
  <c r="C43" i="32"/>
  <c r="E118" i="32"/>
  <c r="F118" i="32"/>
  <c r="G118" i="32"/>
  <c r="C118" i="32"/>
  <c r="H118" i="32"/>
  <c r="C99" i="32"/>
  <c r="C132" i="32"/>
  <c r="C126" i="32"/>
  <c r="I74" i="32"/>
  <c r="D66" i="32"/>
  <c r="D110" i="32"/>
  <c r="H110" i="32"/>
  <c r="E110" i="32"/>
  <c r="G40" i="32"/>
  <c r="F8" i="32"/>
  <c r="E99" i="32"/>
  <c r="I26" i="32"/>
  <c r="H31" i="32"/>
  <c r="E66" i="32"/>
  <c r="G110" i="32"/>
  <c r="C59" i="32"/>
  <c r="C40" i="32"/>
  <c r="H80" i="32"/>
  <c r="D43" i="32"/>
  <c r="D52" i="32"/>
  <c r="E124" i="32"/>
  <c r="H14" i="32"/>
  <c r="C130" i="32"/>
  <c r="F110" i="32"/>
  <c r="C119" i="32"/>
  <c r="F14" i="32"/>
  <c r="C72" i="32"/>
  <c r="H72" i="32"/>
  <c r="G72" i="32"/>
  <c r="D104" i="32"/>
  <c r="F108" i="32"/>
  <c r="H123" i="32"/>
  <c r="E43" i="32"/>
  <c r="E80" i="32"/>
  <c r="D128" i="32"/>
  <c r="I58" i="32"/>
  <c r="G34" i="32"/>
  <c r="C34" i="32"/>
  <c r="G76" i="32"/>
  <c r="D76" i="32"/>
  <c r="C76" i="32"/>
  <c r="E108" i="32"/>
  <c r="D124" i="32"/>
  <c r="D102" i="32"/>
  <c r="D135" i="32"/>
  <c r="H116" i="32"/>
  <c r="E8" i="32"/>
  <c r="F31" i="32"/>
  <c r="F99" i="32"/>
  <c r="C111" i="32"/>
  <c r="H111" i="32"/>
  <c r="E111" i="32"/>
  <c r="G111" i="32"/>
  <c r="F111" i="32"/>
  <c r="D118" i="32"/>
  <c r="H24" i="32"/>
  <c r="I83" i="32"/>
  <c r="I94" i="32"/>
  <c r="E104" i="32"/>
  <c r="D10" i="32"/>
  <c r="H10" i="32"/>
  <c r="E10" i="32"/>
  <c r="F10" i="32"/>
  <c r="D8" i="32"/>
  <c r="C28" i="32"/>
  <c r="G28" i="32"/>
  <c r="C14" i="32"/>
  <c r="E14" i="32"/>
  <c r="G14" i="32"/>
  <c r="G92" i="32"/>
  <c r="C92" i="32"/>
  <c r="D120" i="32"/>
  <c r="E36" i="32"/>
  <c r="E76" i="32"/>
  <c r="D98" i="32"/>
  <c r="F124" i="32"/>
  <c r="H36" i="32"/>
  <c r="F128" i="32"/>
  <c r="F44" i="32"/>
  <c r="G30" i="32"/>
  <c r="F80" i="32"/>
  <c r="F120" i="32"/>
  <c r="I22" i="32"/>
  <c r="D99" i="32"/>
  <c r="E100" i="32"/>
  <c r="D134" i="32"/>
  <c r="E116" i="32"/>
  <c r="F126" i="32"/>
  <c r="G126" i="32"/>
  <c r="C66" i="32"/>
  <c r="I39" i="32"/>
  <c r="F7" i="32"/>
  <c r="G99" i="32"/>
  <c r="H43" i="32"/>
  <c r="G108" i="32"/>
  <c r="G124" i="32"/>
  <c r="H8" i="32"/>
  <c r="C24" i="32"/>
  <c r="E67" i="32"/>
  <c r="G120" i="32"/>
  <c r="C127" i="32"/>
  <c r="G127" i="32"/>
  <c r="E127" i="32"/>
  <c r="F127" i="32"/>
  <c r="H127" i="32"/>
  <c r="E24" i="32"/>
  <c r="G55" i="32"/>
  <c r="I86" i="32"/>
  <c r="I15" i="32"/>
  <c r="C10" i="32"/>
  <c r="C52" i="32"/>
  <c r="H114" i="32"/>
  <c r="C123" i="32"/>
  <c r="D31" i="32"/>
  <c r="D35" i="32"/>
  <c r="F35" i="32"/>
  <c r="I95" i="32"/>
  <c r="F54" i="32"/>
  <c r="H64" i="32"/>
  <c r="E35" i="32"/>
  <c r="D16" i="32"/>
  <c r="G43" i="32"/>
  <c r="E28" i="32"/>
  <c r="H108" i="32"/>
  <c r="D114" i="32"/>
  <c r="H35" i="32"/>
  <c r="C128" i="32"/>
  <c r="I96" i="32"/>
  <c r="I84" i="32" l="1"/>
  <c r="I63" i="32"/>
  <c r="I130" i="32"/>
  <c r="I110" i="32"/>
  <c r="I59" i="32"/>
  <c r="I103" i="32"/>
  <c r="I107" i="32"/>
  <c r="I98" i="32"/>
  <c r="I119" i="32"/>
  <c r="I48" i="32"/>
  <c r="F55" i="32"/>
  <c r="H134" i="32"/>
  <c r="I114" i="32"/>
  <c r="I123" i="32"/>
  <c r="G134" i="32"/>
  <c r="G60" i="32"/>
  <c r="H132" i="32"/>
  <c r="D55" i="32"/>
  <c r="I66" i="32"/>
  <c r="H60" i="32"/>
  <c r="I52" i="32"/>
  <c r="D112" i="32"/>
  <c r="H104" i="32"/>
  <c r="I40" i="32"/>
  <c r="E60" i="32"/>
  <c r="D108" i="32"/>
  <c r="I108" i="32" s="1"/>
  <c r="F60" i="32"/>
  <c r="C60" i="32"/>
  <c r="F112" i="32"/>
  <c r="G8" i="32"/>
  <c r="I8" i="32" s="1"/>
  <c r="I35" i="32"/>
  <c r="I128" i="32"/>
  <c r="C67" i="32"/>
  <c r="F135" i="32"/>
  <c r="H55" i="32"/>
  <c r="E55" i="32"/>
  <c r="C100" i="32"/>
  <c r="I72" i="32"/>
  <c r="D30" i="32"/>
  <c r="C32" i="32"/>
  <c r="G32" i="32"/>
  <c r="I92" i="32"/>
  <c r="I14" i="32"/>
  <c r="G67" i="32"/>
  <c r="D100" i="32"/>
  <c r="G64" i="32"/>
  <c r="F32" i="32"/>
  <c r="F132" i="32"/>
  <c r="E132" i="32"/>
  <c r="G132" i="32"/>
  <c r="I43" i="32"/>
  <c r="C134" i="32"/>
  <c r="D44" i="32"/>
  <c r="D132" i="32"/>
  <c r="I127" i="32"/>
  <c r="H100" i="32"/>
  <c r="H44" i="32"/>
  <c r="D116" i="32"/>
  <c r="F116" i="32"/>
  <c r="H67" i="32"/>
  <c r="H56" i="32"/>
  <c r="F67" i="32"/>
  <c r="F30" i="32"/>
  <c r="E32" i="32"/>
  <c r="H32" i="32"/>
  <c r="I118" i="32"/>
  <c r="F104" i="32"/>
  <c r="I7" i="32"/>
  <c r="E44" i="32"/>
  <c r="E64" i="32"/>
  <c r="G104" i="32"/>
  <c r="H120" i="32"/>
  <c r="C64" i="32"/>
  <c r="I24" i="32"/>
  <c r="C30" i="32"/>
  <c r="I28" i="32"/>
  <c r="G100" i="32"/>
  <c r="C116" i="32"/>
  <c r="E135" i="32"/>
  <c r="H135" i="32"/>
  <c r="C135" i="32"/>
  <c r="G135" i="32"/>
  <c r="D67" i="32"/>
  <c r="G116" i="32"/>
  <c r="C104" i="32"/>
  <c r="C124" i="32"/>
  <c r="E12" i="32"/>
  <c r="D12" i="32"/>
  <c r="H12" i="32"/>
  <c r="F12" i="32"/>
  <c r="E30" i="32"/>
  <c r="H30" i="32"/>
  <c r="I99" i="32"/>
  <c r="I31" i="32"/>
  <c r="H124" i="32"/>
  <c r="D36" i="32"/>
  <c r="G12" i="32"/>
  <c r="F134" i="32"/>
  <c r="I102" i="32"/>
  <c r="F16" i="32"/>
  <c r="E16" i="32"/>
  <c r="H16" i="32"/>
  <c r="G16" i="32"/>
  <c r="C16" i="32"/>
  <c r="D54" i="32"/>
  <c r="G54" i="32"/>
  <c r="H54" i="32"/>
  <c r="C54" i="32"/>
  <c r="I10" i="32"/>
  <c r="C68" i="32"/>
  <c r="D32" i="32"/>
  <c r="C44" i="32"/>
  <c r="G44" i="32"/>
  <c r="I111" i="32"/>
  <c r="I76" i="32"/>
  <c r="I34" i="32"/>
  <c r="E120" i="32"/>
  <c r="C12" i="32"/>
  <c r="F100" i="32"/>
  <c r="D64" i="32"/>
  <c r="F139" i="32"/>
  <c r="I126" i="32"/>
  <c r="F64" i="32"/>
  <c r="D138" i="32"/>
  <c r="C36" i="32"/>
  <c r="G36" i="32"/>
  <c r="E112" i="32"/>
  <c r="G112" i="32"/>
  <c r="H112" i="32"/>
  <c r="E54" i="32"/>
  <c r="I80" i="32"/>
  <c r="I60" i="32" l="1"/>
  <c r="I104" i="32"/>
  <c r="I55" i="32"/>
  <c r="I132" i="32"/>
  <c r="I120" i="32"/>
  <c r="I12" i="32"/>
  <c r="I100" i="32"/>
  <c r="I67" i="32"/>
  <c r="I112" i="32"/>
  <c r="C138" i="32"/>
  <c r="H136" i="32"/>
  <c r="C136" i="32"/>
  <c r="I135" i="32"/>
  <c r="E136" i="32"/>
  <c r="H138" i="32"/>
  <c r="F56" i="32"/>
  <c r="C56" i="32"/>
  <c r="D56" i="32"/>
  <c r="I134" i="32"/>
  <c r="F68" i="32"/>
  <c r="I32" i="32"/>
  <c r="E139" i="32"/>
  <c r="H139" i="32"/>
  <c r="C139" i="32"/>
  <c r="I36" i="32"/>
  <c r="D139" i="32"/>
  <c r="I54" i="32"/>
  <c r="I16" i="32"/>
  <c r="F136" i="32"/>
  <c r="I30" i="32"/>
  <c r="G56" i="32"/>
  <c r="D68" i="32"/>
  <c r="D136" i="32"/>
  <c r="E138" i="32"/>
  <c r="E68" i="32"/>
  <c r="I64" i="32"/>
  <c r="F138" i="32"/>
  <c r="H68" i="32"/>
  <c r="G138" i="32"/>
  <c r="E140" i="32"/>
  <c r="G68" i="32"/>
  <c r="I44" i="32"/>
  <c r="I124" i="32"/>
  <c r="I116" i="32"/>
  <c r="G136" i="32"/>
  <c r="E56" i="32"/>
  <c r="G139" i="32"/>
  <c r="D140" i="32" l="1"/>
  <c r="H140" i="32"/>
  <c r="C140" i="32"/>
  <c r="G140" i="32"/>
  <c r="I68" i="32"/>
  <c r="I139" i="32"/>
  <c r="I136" i="32"/>
  <c r="I138" i="32"/>
  <c r="F140" i="32"/>
  <c r="I56" i="32"/>
  <c r="I140" i="32" l="1"/>
</calcChain>
</file>

<file path=xl/sharedStrings.xml><?xml version="1.0" encoding="utf-8"?>
<sst xmlns="http://schemas.openxmlformats.org/spreadsheetml/2006/main" count="563" uniqueCount="201">
  <si>
    <t>Uomini</t>
  </si>
  <si>
    <t>Donne</t>
  </si>
  <si>
    <t>Enti pubblici non economici</t>
  </si>
  <si>
    <t>Enti di ricerca</t>
  </si>
  <si>
    <t>Regioni ed Autonomie locali</t>
  </si>
  <si>
    <t>Istituzioni di Alta Formazione e Specializzazione Artistica e Musicale</t>
  </si>
  <si>
    <t>Autorità indipendenti</t>
  </si>
  <si>
    <t>Magistratura</t>
  </si>
  <si>
    <t>Carriera diplomatica</t>
  </si>
  <si>
    <t>Carriera prefettizia</t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</si>
  <si>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elaborazioni Aran su dati RGS - IGOP. Dati aggiornati al 21/12/2012</t>
    </r>
  </si>
  <si>
    <t>Anno 2011</t>
  </si>
  <si>
    <t>Servizio Sanitario Nazionale</t>
  </si>
  <si>
    <t>Ministeri</t>
  </si>
  <si>
    <t>Agenzie fiscali</t>
  </si>
  <si>
    <t>Presidenza del consiglio ministri</t>
  </si>
  <si>
    <t>Totale P.A.</t>
  </si>
  <si>
    <t>Scuola</t>
  </si>
  <si>
    <t>Università</t>
  </si>
  <si>
    <t>Enti art.70, comma 4 - D. Lgs. 165/01</t>
  </si>
  <si>
    <t>Regioni a statuto speciale e Province autonome</t>
  </si>
  <si>
    <t>Enti art.60, comma 3 - D. Lgs. 165/01</t>
  </si>
  <si>
    <t>Corpi di polizia</t>
  </si>
  <si>
    <t>Forze armate</t>
  </si>
  <si>
    <t>Vigili del fuoco</t>
  </si>
  <si>
    <t>Carriera penitenziaria</t>
  </si>
  <si>
    <t>AP</t>
  </si>
  <si>
    <t>ND</t>
  </si>
  <si>
    <t>PR</t>
  </si>
  <si>
    <t>Categorie di personale</t>
  </si>
  <si>
    <t>Dirigenti Ruolo Amministrativo</t>
  </si>
  <si>
    <t>Dirigenti Ruolo Professionale</t>
  </si>
  <si>
    <t>Dirigenti Ruolo Tecnico</t>
  </si>
  <si>
    <t>Dirigenti Sanitari non Medici</t>
  </si>
  <si>
    <t>Dirigenti non medici</t>
  </si>
  <si>
    <t>D</t>
  </si>
  <si>
    <t>Medici</t>
  </si>
  <si>
    <t>Odontoiatri</t>
  </si>
  <si>
    <t>Veterinari</t>
  </si>
  <si>
    <t>Dirigenti medici</t>
  </si>
  <si>
    <t>M</t>
  </si>
  <si>
    <t>Profili Ruolo Amministrativo</t>
  </si>
  <si>
    <t>Profili Ruolo Professionale</t>
  </si>
  <si>
    <t>Profili Ruolo Sanitario - Personale Funzioni Riabilitative</t>
  </si>
  <si>
    <t>Profili Ruolo Sanitario - Personale Infermieristico</t>
  </si>
  <si>
    <t>Profili Ruolo Sanitario - Personale Tecnico Sanitario</t>
  </si>
  <si>
    <t>Profili Ruolo Sanitario - Personale Vigilanza e Ispezione</t>
  </si>
  <si>
    <t>Profili Ruolo Tecnico</t>
  </si>
  <si>
    <t>Personale non dirigente</t>
  </si>
  <si>
    <t>Direttori Generali</t>
  </si>
  <si>
    <t>Personale contrattista</t>
  </si>
  <si>
    <t>Altro personale</t>
  </si>
  <si>
    <t>Dirigenti di I fascia</t>
  </si>
  <si>
    <t>Dirigenti di II fascia</t>
  </si>
  <si>
    <t>Dirigenti</t>
  </si>
  <si>
    <t>Professionisti non medici</t>
  </si>
  <si>
    <t>Professionisti medici</t>
  </si>
  <si>
    <t>Professionisti</t>
  </si>
  <si>
    <t>P</t>
  </si>
  <si>
    <t>Personale ruolo ad esaurimento</t>
  </si>
  <si>
    <t>Area C</t>
  </si>
  <si>
    <t>Area B</t>
  </si>
  <si>
    <t>Area A</t>
  </si>
  <si>
    <t>Ricercatori</t>
  </si>
  <si>
    <t>Tecnologi</t>
  </si>
  <si>
    <t>Ricercatori e Tecnologi</t>
  </si>
  <si>
    <t>Direttore divisione R.E.</t>
  </si>
  <si>
    <t>IV livello</t>
  </si>
  <si>
    <t>V livello</t>
  </si>
  <si>
    <t>VI livello</t>
  </si>
  <si>
    <t>VII livello</t>
  </si>
  <si>
    <t>VIII livello</t>
  </si>
  <si>
    <t>Direttori</t>
  </si>
  <si>
    <t>Segretari comunali e provinciali</t>
  </si>
  <si>
    <t>Alte specializzazioni in dotazione organica</t>
  </si>
  <si>
    <t xml:space="preserve">Dirigenti </t>
  </si>
  <si>
    <t>Categoria D</t>
  </si>
  <si>
    <t>Categoria C</t>
  </si>
  <si>
    <t>Categoria B</t>
  </si>
  <si>
    <t>Categoria A</t>
  </si>
  <si>
    <t>Dirigenti e Alte specializzazioni fuori dotazione organica</t>
  </si>
  <si>
    <t>Collaboratore a tempo determinato</t>
  </si>
  <si>
    <t>Dirigenti professionalità sanitarie (Ministero Salute)</t>
  </si>
  <si>
    <t>Terza Area</t>
  </si>
  <si>
    <t>Seconda Area</t>
  </si>
  <si>
    <t>Prima Area</t>
  </si>
  <si>
    <t>Terza Area con incarico dirigenziale provvisorio</t>
  </si>
  <si>
    <t>Dirigenti Scolastici</t>
  </si>
  <si>
    <t>Insegnanti a tempo indeterminato</t>
  </si>
  <si>
    <t>Insegnanti di sostegno a tempo indeterminato</t>
  </si>
  <si>
    <t>Docenti di religione</t>
  </si>
  <si>
    <t>Insegnanti a tempo determinato con contratto annuale</t>
  </si>
  <si>
    <t>Insegnanti a tempo determinato con contratto fino al termine attività didattica</t>
  </si>
  <si>
    <t>Insegnanti di sostegno a tempo determinato con contratto annuale</t>
  </si>
  <si>
    <t>Insegnanti di sostegno con contratto fino al termine attività didattica</t>
  </si>
  <si>
    <t>Insegnanti</t>
  </si>
  <si>
    <t>I</t>
  </si>
  <si>
    <t>Personale A.T.A. a tempo indeterminato</t>
  </si>
  <si>
    <t>Personale A.T.A. tempo determinato con contratto annuale</t>
  </si>
  <si>
    <t>Personale A.T.A. a tempo determinato con contratto fino al termine attività didattica</t>
  </si>
  <si>
    <t>Personale A.T.A.</t>
  </si>
  <si>
    <t>Professori</t>
  </si>
  <si>
    <t>Professori a tempo determinato annuale</t>
  </si>
  <si>
    <t>Professori a tempo determinato non annuale</t>
  </si>
  <si>
    <t>Personale docente</t>
  </si>
  <si>
    <t>Personale delle Aree</t>
  </si>
  <si>
    <t>Personale delle Aree a tempo determinato annuale</t>
  </si>
  <si>
    <t>Personale delle Aree a tempo determinato non annuale</t>
  </si>
  <si>
    <t>Personale Elevate Professionalità</t>
  </si>
  <si>
    <t>Personale Elevate Professionalità tempo determinato annuale</t>
  </si>
  <si>
    <t>Personale Elevate Professionalità tempo determinato non annuale</t>
  </si>
  <si>
    <t>Personale tecnico amministrativo</t>
  </si>
  <si>
    <t>Professori Incaricati</t>
  </si>
  <si>
    <t>Professori e Ricercatori</t>
  </si>
  <si>
    <t>Collaboratore ed esperto linguistico</t>
  </si>
  <si>
    <t>Professionisti (ENAC)</t>
  </si>
  <si>
    <t>Ricercatori (ASI)</t>
  </si>
  <si>
    <t>Tecnologi (ASI)</t>
  </si>
  <si>
    <t>Area A (UCAM e ENAC)</t>
  </si>
  <si>
    <t>Area B (UCAM e ENAC)</t>
  </si>
  <si>
    <t>Area C (UCAM e ENAC)</t>
  </si>
  <si>
    <t>Personale Livelli (ASI)</t>
  </si>
  <si>
    <t>Prima Categoria (DIGIT)</t>
  </si>
  <si>
    <t>Seconda Categoria (DIGIT)</t>
  </si>
  <si>
    <t>Terza Categoria (DIGIT)</t>
  </si>
  <si>
    <t xml:space="preserve">Direttori  </t>
  </si>
  <si>
    <t>Direttivi</t>
  </si>
  <si>
    <t>Teconologi</t>
  </si>
  <si>
    <t>Personale scolastico</t>
  </si>
  <si>
    <t>Vigili del Fuoco</t>
  </si>
  <si>
    <t>Dirigenti e alte specializzazione fuori dotazionene organica</t>
  </si>
  <si>
    <t>Regioni statuto speciale e Province autonome</t>
  </si>
  <si>
    <t>Contrattisti</t>
  </si>
  <si>
    <t>Personale con Trattamento Superiore</t>
  </si>
  <si>
    <t>Ufficiali</t>
  </si>
  <si>
    <t>Ispettori</t>
  </si>
  <si>
    <t>Sovrintendenti</t>
  </si>
  <si>
    <t>Appuntati</t>
  </si>
  <si>
    <t>Assistenti e Agenti</t>
  </si>
  <si>
    <t>SICUREZZA</t>
  </si>
  <si>
    <t>Marescialli</t>
  </si>
  <si>
    <t>Sergenti</t>
  </si>
  <si>
    <t>Volontari in Servizio Permanente</t>
  </si>
  <si>
    <t>Dirigenti Ginnico Sportivi</t>
  </si>
  <si>
    <t>Dirigenti Medici</t>
  </si>
  <si>
    <t>Direttivi Ginnico Sportivi</t>
  </si>
  <si>
    <t>Direttivi Medici</t>
  </si>
  <si>
    <t>Personale Direttivo</t>
  </si>
  <si>
    <t>Assistenti</t>
  </si>
  <si>
    <t>Collaboratori e Sostituti Dirett. Amm.vo-Contabili</t>
  </si>
  <si>
    <t>Collaboratori e Sostituti Diret. Tecnico-Informatici</t>
  </si>
  <si>
    <t>Funzionari Amm.vo-Contabili</t>
  </si>
  <si>
    <t>Funzionari Tecnico-Informatici</t>
  </si>
  <si>
    <t>Ispettori e Sostituti Direttori</t>
  </si>
  <si>
    <t>Operatori</t>
  </si>
  <si>
    <t>Vigili, Capi Squadra, Capi Reparto</t>
  </si>
  <si>
    <t>CARRIERE</t>
  </si>
  <si>
    <r>
      <t>Occupati nella pubblica amministrazione per categoria di personale</t>
    </r>
    <r>
      <rPr>
        <b/>
        <vertAlign val="superscript"/>
        <sz val="12"/>
        <color indexed="18"/>
        <rFont val="Times New Roman"/>
        <family val="1"/>
      </rPr>
      <t>1</t>
    </r>
  </si>
  <si>
    <r>
      <t>Dirigenti di I Fascia</t>
    </r>
    <r>
      <rPr>
        <sz val="9"/>
        <color indexed="56"/>
        <rFont val="Times New Roman"/>
        <family val="1"/>
      </rPr>
      <t xml:space="preserve"> (ASI, CNEL)</t>
    </r>
  </si>
  <si>
    <r>
      <t xml:space="preserve">Dirigenti di II Fascia </t>
    </r>
    <r>
      <rPr>
        <sz val="9"/>
        <color indexed="56"/>
        <rFont val="Times New Roman"/>
        <family val="1"/>
      </rPr>
      <t>(ASI, CNEL)</t>
    </r>
  </si>
  <si>
    <r>
      <t xml:space="preserve">Dirigenti </t>
    </r>
    <r>
      <rPr>
        <sz val="9"/>
        <color indexed="56"/>
        <rFont val="Times New Roman"/>
        <family val="1"/>
      </rPr>
      <t>(UCAM, DIGIT, ENAC)</t>
    </r>
  </si>
  <si>
    <r>
      <t xml:space="preserve">Professionisti di I Qualifica </t>
    </r>
    <r>
      <rPr>
        <sz val="9"/>
        <color indexed="56"/>
        <rFont val="Times New Roman"/>
        <family val="1"/>
      </rPr>
      <t>(ENAC)</t>
    </r>
  </si>
  <si>
    <r>
      <t>Professionisti di II Qualifica</t>
    </r>
    <r>
      <rPr>
        <sz val="9"/>
        <color indexed="56"/>
        <rFont val="Times New Roman"/>
        <family val="1"/>
      </rPr>
      <t xml:space="preserve"> (ENAC)</t>
    </r>
  </si>
  <si>
    <r>
      <t xml:space="preserve">Ricercatori e Tecnologi </t>
    </r>
    <r>
      <rPr>
        <b/>
        <sz val="9"/>
        <color indexed="56"/>
        <rFont val="Times New Roman"/>
        <family val="1"/>
      </rPr>
      <t>(ASI)</t>
    </r>
  </si>
  <si>
    <r>
      <t xml:space="preserve">Direttori Generali </t>
    </r>
    <r>
      <rPr>
        <sz val="9"/>
        <color indexed="56"/>
        <rFont val="Times New Roman"/>
        <family val="1"/>
      </rPr>
      <t>(ASI)</t>
    </r>
  </si>
  <si>
    <r>
      <t>Totale occupati</t>
    </r>
    <r>
      <rPr>
        <b/>
        <vertAlign val="superscript"/>
        <sz val="9"/>
        <color indexed="18"/>
        <rFont val="Times New Roman"/>
        <family val="1"/>
      </rPr>
      <t>1</t>
    </r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</si>
  <si>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Personale stabile e Altro personale.</t>
    </r>
  </si>
  <si>
    <t>Comparti e Settori</t>
  </si>
  <si>
    <t>Fino alla scuola dell'obbligo</t>
  </si>
  <si>
    <t>Licenza media superiore</t>
  </si>
  <si>
    <t>Laurea</t>
  </si>
  <si>
    <t>Specializzazione post laurea/
dottorato di ricerca</t>
  </si>
  <si>
    <t>Totale 
personale</t>
  </si>
  <si>
    <t>Altri titoli 
post laurea</t>
  </si>
  <si>
    <t>Laurea 
breve</t>
  </si>
  <si>
    <t>Enti lista S13 ISTAT</t>
  </si>
  <si>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Personale contrattista, collaboratori a tempo determinato e collaboratori ed esperti linguistici (Università).</t>
    </r>
  </si>
  <si>
    <r>
      <t>Occupati nella pubblica amministrazione per titolo di studio e genere</t>
    </r>
    <r>
      <rPr>
        <b/>
        <vertAlign val="superscript"/>
        <sz val="12"/>
        <color indexed="18"/>
        <rFont val="Times New Roman"/>
        <family val="1"/>
      </rPr>
      <t>1</t>
    </r>
  </si>
  <si>
    <t>CNEL</t>
  </si>
  <si>
    <t>ENAC</t>
  </si>
  <si>
    <t>FUNZIONI CENTRALI</t>
  </si>
  <si>
    <t>ASI</t>
  </si>
  <si>
    <t>ISTRUZIONE E RICERCA</t>
  </si>
  <si>
    <t>Servizio Sanitario Nazionale - Dirigenti PTA</t>
  </si>
  <si>
    <t>FUNZIONI LOCALI</t>
  </si>
  <si>
    <t>SANITA'</t>
  </si>
  <si>
    <t>Enti art.70 - Unioncamere</t>
  </si>
  <si>
    <t>COMPARTO AUTONOMO O FUORI COMPARTO</t>
  </si>
  <si>
    <t>Professori e Ricercatori Universitari</t>
  </si>
  <si>
    <t>PERSONALE IN REGIME DI DIRITTO PUBBLICO</t>
  </si>
  <si>
    <t>AGID</t>
  </si>
  <si>
    <t>Anno 2022</t>
  </si>
  <si>
    <r>
      <rPr>
        <b/>
        <sz val="9"/>
        <rFont val="Times New Roman"/>
        <family val="1"/>
      </rPr>
      <t>Fonte</t>
    </r>
    <r>
      <rPr>
        <sz val="9"/>
        <rFont val="Times New Roman"/>
        <family val="1"/>
      </rPr>
      <t>: elaborazioni Aran su dati RGS - IGOP. Dati aggiornati al 2/10/2024</t>
    </r>
  </si>
  <si>
    <r>
      <t>1</t>
    </r>
    <r>
      <rPr>
        <sz val="9"/>
        <rFont val="Times New Roman"/>
        <family val="1"/>
      </rPr>
      <t xml:space="preserve"> Distribuzione per titolo di studio del personale presente al 31/12/2022. L'analisi riguarda gli aggregati "personale stabile" (personale con rapporto di lavoro a tempo indeterminato comprensivo dei dirigenti a tempo determinato che ricoprono posizioni dirigenziali non riconducibili ad esigenze temporanee dell’amministrazione) e "altro personale" (docenti Scuola ed AFAM a tempo determinato con contratto annuale e con contratto fino al termine dell'attività didattica ed alcune particolari categorie di personale non pienamente riconducibili alla definizione standard di "lavoro pubblico" , come i direttori generali, i contrattisti, i volontari e gli allievi delle Forze armate e dei Corpi di polizia). Sono esclusi i lavoratori flessibili (tempo determinato, formazione lavoro, somministrazione)  e i lavoratori socialmente utili.</t>
    </r>
  </si>
  <si>
    <r>
      <t>Distribuzione del personale della PA</t>
    </r>
    <r>
      <rPr>
        <b/>
        <vertAlign val="superscript"/>
        <sz val="16"/>
        <color indexed="18"/>
        <rFont val="Times New Roman"/>
        <family val="1"/>
      </rPr>
      <t xml:space="preserve">1  </t>
    </r>
    <r>
      <rPr>
        <b/>
        <sz val="16"/>
        <color indexed="18"/>
        <rFont val="Times New Roman"/>
        <family val="1"/>
      </rPr>
      <t>per titolo di studio - Anno 2022</t>
    </r>
  </si>
  <si>
    <r>
      <t>1</t>
    </r>
    <r>
      <rPr>
        <sz val="9"/>
        <rFont val="Times New Roman"/>
        <family val="1"/>
      </rPr>
      <t xml:space="preserve"> Distribuzione per  titolo di studio del personale presente al 31/12/2022. L'analisi riguarda gli aggregati "personale stabile" e "altro personale" (sono esclusi i lavoratori flessibili e i lavoratori socialmente utili).</t>
    </r>
  </si>
  <si>
    <r>
      <t>Distribuzione del personale della PA</t>
    </r>
    <r>
      <rPr>
        <b/>
        <vertAlign val="superscript"/>
        <sz val="16"/>
        <color indexed="18"/>
        <rFont val="Times New Roman"/>
        <family val="1"/>
      </rPr>
      <t>1</t>
    </r>
    <r>
      <rPr>
        <b/>
        <sz val="16"/>
        <color indexed="18"/>
        <rFont val="Times New Roman"/>
        <family val="1"/>
      </rPr>
      <t xml:space="preserve"> per titolo di studio e comparto  - Anno 2022</t>
    </r>
  </si>
  <si>
    <r>
      <t>Distribuzione del personale della PA</t>
    </r>
    <r>
      <rPr>
        <b/>
        <vertAlign val="superscript"/>
        <sz val="16"/>
        <color indexed="18"/>
        <rFont val="Times New Roman"/>
        <family val="1"/>
      </rPr>
      <t>1</t>
    </r>
    <r>
      <rPr>
        <b/>
        <sz val="16"/>
        <color indexed="18"/>
        <rFont val="Times New Roman"/>
        <family val="1"/>
      </rPr>
      <t xml:space="preserve"> per titolo di studio e genere - Anno 2022</t>
    </r>
  </si>
  <si>
    <r>
      <t>Distribuzione del personale della PA</t>
    </r>
    <r>
      <rPr>
        <b/>
        <vertAlign val="superscript"/>
        <sz val="16"/>
        <color indexed="18"/>
        <rFont val="Times New Roman"/>
        <family val="1"/>
      </rPr>
      <t>1</t>
    </r>
    <r>
      <rPr>
        <b/>
        <sz val="16"/>
        <color indexed="18"/>
        <rFont val="Times New Roman"/>
        <family val="1"/>
      </rPr>
      <t xml:space="preserve"> per comparto, titolo di studio e genere - Anno 2022</t>
    </r>
  </si>
  <si>
    <r>
      <t>Distribuzione del personale della PA</t>
    </r>
    <r>
      <rPr>
        <b/>
        <vertAlign val="superscript"/>
        <sz val="16"/>
        <color indexed="18"/>
        <rFont val="Times New Roman"/>
        <family val="1"/>
      </rPr>
      <t>1</t>
    </r>
    <r>
      <rPr>
        <b/>
        <sz val="16"/>
        <color indexed="18"/>
        <rFont val="Times New Roman"/>
        <family val="1"/>
      </rPr>
      <t xml:space="preserve"> per titolo di studio e categoria professionale - Anno 2022</t>
    </r>
  </si>
  <si>
    <r>
      <t>1</t>
    </r>
    <r>
      <rPr>
        <sz val="9"/>
        <rFont val="Times New Roman"/>
        <family val="1"/>
      </rPr>
      <t xml:space="preserve"> Distribuzione per  titolo di studio del personale presente al 31/12/2022. L'analisi riguarda gli aggregati "personale stabile" e "altro personale" (sono esclusi lavoratori flessibili e i lavoratori socialmente utili).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</si>
</sst>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"/>
  </numFmts>
  <fonts count="5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Times New Roman"/>
      <family val="1"/>
    </font>
    <font>
      <b/>
      <vertAlign val="superscript"/>
      <sz val="12"/>
      <color indexed="18"/>
      <name val="Times New Roman"/>
      <family val="1"/>
    </font>
    <font>
      <b/>
      <sz val="12"/>
      <color indexed="18"/>
      <name val="Times New Roman"/>
      <family val="1"/>
    </font>
    <font>
      <b/>
      <sz val="14"/>
      <color indexed="21"/>
      <name val="Times New Roman"/>
      <family val="1"/>
    </font>
    <font>
      <sz val="10"/>
      <color indexed="21"/>
      <name val="Times New Roman"/>
      <family val="1"/>
    </font>
    <font>
      <b/>
      <vertAlign val="superscript"/>
      <sz val="8"/>
      <color indexed="10"/>
      <name val="Arial"/>
      <family val="2"/>
    </font>
    <font>
      <sz val="9"/>
      <name val="Times New Roman"/>
      <family val="1"/>
    </font>
    <font>
      <b/>
      <sz val="9"/>
      <color indexed="18"/>
      <name val="Times New Roman"/>
      <family val="1"/>
    </font>
    <font>
      <b/>
      <sz val="9"/>
      <color indexed="21"/>
      <name val="Times New Roman"/>
      <family val="1"/>
    </font>
    <font>
      <sz val="9"/>
      <color indexed="21"/>
      <name val="Times New Roman"/>
      <family val="1"/>
    </font>
    <font>
      <b/>
      <vertAlign val="superscript"/>
      <sz val="9"/>
      <color indexed="10"/>
      <name val="Times New Roman"/>
      <family val="1"/>
    </font>
    <font>
      <b/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i/>
      <sz val="9"/>
      <color indexed="21"/>
      <name val="Times New Roman"/>
      <family val="1"/>
    </font>
    <font>
      <i/>
      <sz val="9"/>
      <name val="Times New Roman"/>
      <family val="1"/>
    </font>
    <font>
      <b/>
      <vertAlign val="superscript"/>
      <sz val="9"/>
      <color indexed="18"/>
      <name val="Times New Roman"/>
      <family val="1"/>
    </font>
    <font>
      <sz val="9"/>
      <color indexed="10"/>
      <name val="Times New Roman"/>
      <family val="1"/>
    </font>
    <font>
      <b/>
      <i/>
      <sz val="9"/>
      <color indexed="18"/>
      <name val="Times New Roman"/>
      <family val="1"/>
    </font>
    <font>
      <b/>
      <i/>
      <sz val="9"/>
      <color indexed="21"/>
      <name val="Times New Roman"/>
      <family val="1"/>
    </font>
    <font>
      <sz val="9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vertAlign val="superscript"/>
      <sz val="9"/>
      <name val="Times New Roman"/>
      <family val="1"/>
    </font>
    <font>
      <i/>
      <sz val="9"/>
      <color indexed="18"/>
      <name val="Times New Roman"/>
      <family val="1"/>
    </font>
    <font>
      <sz val="8"/>
      <name val="Arial"/>
      <family val="2"/>
    </font>
    <font>
      <sz val="11"/>
      <name val="Calibri"/>
      <family val="2"/>
    </font>
    <font>
      <sz val="9"/>
      <color indexed="56"/>
      <name val="Times New Roman"/>
      <family val="1"/>
    </font>
    <font>
      <b/>
      <sz val="9"/>
      <color indexed="56"/>
      <name val="Times New Roman"/>
      <family val="1"/>
    </font>
    <font>
      <b/>
      <sz val="9"/>
      <name val="Times New Roman"/>
      <family val="1"/>
    </font>
    <font>
      <b/>
      <sz val="16"/>
      <color indexed="18"/>
      <name val="Times New Roman"/>
      <family val="1"/>
    </font>
    <font>
      <sz val="9"/>
      <name val="Arial"/>
      <family val="2"/>
    </font>
    <font>
      <b/>
      <vertAlign val="superscript"/>
      <sz val="16"/>
      <color indexed="18"/>
      <name val="Times New Roman"/>
      <family val="1"/>
    </font>
    <font>
      <b/>
      <sz val="10"/>
      <name val="Times New Roman"/>
      <family val="1"/>
    </font>
    <font>
      <b/>
      <sz val="9"/>
      <color indexed="1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0" borderId="0"/>
    <xf numFmtId="0" fontId="10" fillId="0" borderId="0"/>
    <xf numFmtId="0" fontId="11" fillId="0" borderId="0"/>
    <xf numFmtId="0" fontId="3" fillId="0" borderId="0"/>
    <xf numFmtId="0" fontId="3" fillId="23" borderId="4" applyNumberFormat="0" applyFont="0" applyAlignment="0" applyProtection="0"/>
    <xf numFmtId="0" fontId="12" fillId="16" borderId="5" applyNumberFormat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1" fillId="0" borderId="0"/>
    <xf numFmtId="0" fontId="1" fillId="0" borderId="0"/>
  </cellStyleXfs>
  <cellXfs count="158">
    <xf numFmtId="0" fontId="0" fillId="0" borderId="0" xfId="0"/>
    <xf numFmtId="0" fontId="28" fillId="0" borderId="0" xfId="32" applyFont="1" applyFill="1"/>
    <xf numFmtId="0" fontId="28" fillId="0" borderId="0" xfId="32" applyFont="1" applyFill="1" applyAlignment="1">
      <alignment vertical="center"/>
    </xf>
    <xf numFmtId="0" fontId="29" fillId="24" borderId="0" xfId="31" applyFont="1" applyFill="1" applyBorder="1" applyAlignment="1" applyProtection="1">
      <alignment vertical="center"/>
      <protection locked="0"/>
    </xf>
    <xf numFmtId="0" fontId="40" fillId="24" borderId="0" xfId="31" applyFont="1" applyFill="1" applyBorder="1" applyAlignment="1" applyProtection="1">
      <alignment vertical="center"/>
      <protection locked="0"/>
    </xf>
    <xf numFmtId="164" fontId="39" fillId="24" borderId="0" xfId="31" applyNumberFormat="1" applyFont="1" applyFill="1" applyBorder="1" applyAlignment="1" applyProtection="1">
      <alignment horizontal="right" vertical="center"/>
      <protection locked="0"/>
    </xf>
    <xf numFmtId="0" fontId="28" fillId="0" borderId="0" xfId="32" applyFont="1" applyFill="1" applyAlignment="1"/>
    <xf numFmtId="0" fontId="43" fillId="0" borderId="0" xfId="31" applyFont="1" applyFill="1" applyProtection="1">
      <protection locked="0"/>
    </xf>
    <xf numFmtId="0" fontId="34" fillId="0" borderId="0" xfId="33" applyFont="1" applyFill="1" applyBorder="1" applyAlignment="1" applyProtection="1">
      <alignment horizontal="center" vertical="center"/>
      <protection locked="0"/>
    </xf>
    <xf numFmtId="164" fontId="39" fillId="0" borderId="0" xfId="3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Protection="1">
      <protection locked="0"/>
    </xf>
    <xf numFmtId="0" fontId="24" fillId="0" borderId="0" xfId="0" applyFont="1" applyFill="1" applyAlignment="1" applyProtection="1"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164" fontId="22" fillId="0" borderId="0" xfId="0" applyNumberFormat="1" applyFont="1" applyFill="1" applyAlignment="1" applyProtection="1">
      <alignment horizontal="right"/>
      <protection locked="0"/>
    </xf>
    <xf numFmtId="3" fontId="22" fillId="0" borderId="0" xfId="0" applyNumberFormat="1" applyFont="1" applyFill="1" applyProtection="1">
      <protection locked="0"/>
    </xf>
    <xf numFmtId="3" fontId="22" fillId="0" borderId="0" xfId="0" applyNumberFormat="1" applyFont="1" applyFill="1" applyAlignment="1" applyProtection="1">
      <alignment horizontal="right"/>
      <protection locked="0"/>
    </xf>
    <xf numFmtId="3" fontId="26" fillId="0" borderId="0" xfId="0" applyNumberFormat="1" applyFont="1" applyFill="1" applyAlignment="1" applyProtection="1">
      <alignment horizontal="right"/>
      <protection locked="0"/>
    </xf>
    <xf numFmtId="3" fontId="27" fillId="0" borderId="0" xfId="0" applyNumberFormat="1" applyFont="1" applyFill="1" applyAlignment="1" applyProtection="1">
      <alignment horizontal="left" wrapText="1"/>
      <protection locked="0"/>
    </xf>
    <xf numFmtId="0" fontId="28" fillId="0" borderId="0" xfId="0" applyFont="1" applyFill="1" applyProtection="1">
      <protection locked="0"/>
    </xf>
    <xf numFmtId="0" fontId="29" fillId="0" borderId="0" xfId="0" applyFont="1" applyFill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164" fontId="28" fillId="0" borderId="0" xfId="0" applyNumberFormat="1" applyFont="1" applyFill="1" applyAlignment="1" applyProtection="1">
      <alignment horizontal="right"/>
      <protection locked="0"/>
    </xf>
    <xf numFmtId="3" fontId="28" fillId="0" borderId="0" xfId="0" applyNumberFormat="1" applyFont="1" applyFill="1" applyProtection="1">
      <protection locked="0"/>
    </xf>
    <xf numFmtId="3" fontId="28" fillId="0" borderId="0" xfId="0" applyNumberFormat="1" applyFont="1" applyFill="1" applyAlignment="1" applyProtection="1">
      <alignment horizontal="right"/>
      <protection locked="0"/>
    </xf>
    <xf numFmtId="3" fontId="31" fillId="0" borderId="0" xfId="0" applyNumberFormat="1" applyFont="1" applyFill="1" applyAlignment="1" applyProtection="1">
      <alignment horizontal="right"/>
      <protection locked="0"/>
    </xf>
    <xf numFmtId="0" fontId="30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0" xfId="0" applyNumberFormat="1" applyFont="1" applyFill="1" applyAlignment="1" applyProtection="1">
      <alignment horizontal="left" wrapText="1"/>
      <protection locked="0"/>
    </xf>
    <xf numFmtId="0" fontId="33" fillId="24" borderId="0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  <protection locked="0"/>
    </xf>
    <xf numFmtId="164" fontId="34" fillId="24" borderId="0" xfId="33" applyNumberFormat="1" applyFont="1" applyFill="1" applyBorder="1" applyAlignment="1" applyProtection="1">
      <alignment horizontal="center" vertical="center"/>
      <protection locked="0"/>
    </xf>
    <xf numFmtId="0" fontId="28" fillId="24" borderId="0" xfId="0" applyFont="1" applyFill="1"/>
    <xf numFmtId="0" fontId="28" fillId="0" borderId="0" xfId="0" applyFont="1" applyFill="1" applyBorder="1" applyAlignment="1">
      <alignment wrapText="1"/>
    </xf>
    <xf numFmtId="0" fontId="28" fillId="0" borderId="0" xfId="0" applyFont="1" applyFill="1"/>
    <xf numFmtId="0" fontId="31" fillId="0" borderId="0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164" fontId="35" fillId="0" borderId="0" xfId="0" applyNumberFormat="1" applyFont="1" applyFill="1" applyBorder="1" applyAlignment="1" applyProtection="1">
      <alignment horizontal="right" vertical="center"/>
      <protection locked="0"/>
    </xf>
    <xf numFmtId="0" fontId="36" fillId="0" borderId="0" xfId="0" applyFont="1" applyFill="1" applyAlignment="1">
      <alignment vertical="center"/>
    </xf>
    <xf numFmtId="0" fontId="28" fillId="0" borderId="0" xfId="0" applyFont="1" applyFill="1" applyBorder="1" applyAlignment="1" applyProtection="1">
      <alignment horizontal="left" vertical="center"/>
      <protection locked="0"/>
    </xf>
    <xf numFmtId="164" fontId="28" fillId="0" borderId="0" xfId="0" applyNumberFormat="1" applyFont="1" applyFill="1" applyBorder="1" applyAlignment="1" applyProtection="1">
      <alignment horizontal="right" vertical="center"/>
      <protection locked="0"/>
    </xf>
    <xf numFmtId="0" fontId="36" fillId="26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27" borderId="0" xfId="0" applyFont="1" applyFill="1" applyBorder="1" applyAlignment="1" applyProtection="1">
      <alignment horizontal="left" vertical="center"/>
      <protection locked="0"/>
    </xf>
    <xf numFmtId="0" fontId="39" fillId="27" borderId="0" xfId="0" applyFont="1" applyFill="1" applyBorder="1" applyAlignment="1" applyProtection="1">
      <alignment vertical="center"/>
      <protection locked="0"/>
    </xf>
    <xf numFmtId="164" fontId="39" fillId="27" borderId="0" xfId="0" applyNumberFormat="1" applyFont="1" applyFill="1" applyBorder="1" applyAlignment="1" applyProtection="1">
      <alignment horizontal="right" vertical="center"/>
      <protection locked="0"/>
    </xf>
    <xf numFmtId="164" fontId="39" fillId="26" borderId="0" xfId="0" applyNumberFormat="1" applyFont="1" applyFill="1" applyBorder="1" applyAlignment="1" applyProtection="1">
      <alignment vertical="center"/>
      <protection locked="0"/>
    </xf>
    <xf numFmtId="3" fontId="32" fillId="0" borderId="0" xfId="0" applyNumberFormat="1" applyFont="1" applyFill="1" applyAlignment="1" applyProtection="1">
      <alignment horizontal="left" vertical="center" wrapText="1"/>
      <protection locked="0"/>
    </xf>
    <xf numFmtId="0" fontId="29" fillId="26" borderId="0" xfId="0" applyFont="1" applyFill="1" applyBorder="1" applyAlignment="1" applyProtection="1">
      <alignment vertical="center"/>
      <protection locked="0"/>
    </xf>
    <xf numFmtId="0" fontId="38" fillId="26" borderId="0" xfId="0" applyFont="1" applyFill="1" applyAlignment="1">
      <alignment vertical="center"/>
    </xf>
    <xf numFmtId="164" fontId="39" fillId="26" borderId="0" xfId="0" applyNumberFormat="1" applyFont="1" applyFill="1" applyBorder="1" applyAlignment="1" applyProtection="1">
      <alignment horizontal="right" vertical="center"/>
      <protection locked="0"/>
    </xf>
    <xf numFmtId="3" fontId="28" fillId="26" borderId="0" xfId="0" applyNumberFormat="1" applyFont="1" applyFill="1" applyBorder="1" applyAlignment="1" applyProtection="1">
      <alignment horizontal="right" vertical="center"/>
      <protection locked="0"/>
    </xf>
    <xf numFmtId="0" fontId="29" fillId="25" borderId="0" xfId="0" applyFont="1" applyFill="1" applyBorder="1" applyAlignment="1" applyProtection="1">
      <alignment horizontal="left" vertical="center"/>
      <protection locked="0"/>
    </xf>
    <xf numFmtId="0" fontId="40" fillId="25" borderId="0" xfId="0" applyFont="1" applyFill="1" applyBorder="1" applyAlignment="1" applyProtection="1">
      <alignment vertical="center"/>
      <protection locked="0"/>
    </xf>
    <xf numFmtId="164" fontId="39" fillId="25" borderId="0" xfId="0" applyNumberFormat="1" applyFont="1" applyFill="1" applyBorder="1" applyAlignment="1" applyProtection="1">
      <alignment horizontal="right" vertical="center"/>
      <protection locked="0"/>
    </xf>
    <xf numFmtId="0" fontId="39" fillId="0" borderId="0" xfId="0" applyFont="1" applyFill="1" applyBorder="1" applyAlignment="1" applyProtection="1">
      <alignment vertical="center"/>
      <protection locked="0"/>
    </xf>
    <xf numFmtId="164" fontId="28" fillId="0" borderId="0" xfId="0" applyNumberFormat="1" applyFont="1" applyFill="1" applyAlignment="1">
      <alignment vertical="center"/>
    </xf>
    <xf numFmtId="0" fontId="47" fillId="0" borderId="0" xfId="29" applyFont="1" applyFill="1" applyAlignment="1">
      <alignment vertical="center"/>
    </xf>
    <xf numFmtId="0" fontId="28" fillId="26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164" fontId="36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28" fillId="28" borderId="0" xfId="0" applyFont="1" applyFill="1" applyAlignment="1">
      <alignment vertical="center"/>
    </xf>
    <xf numFmtId="3" fontId="36" fillId="0" borderId="0" xfId="0" applyNumberFormat="1" applyFont="1" applyFill="1" applyAlignment="1">
      <alignment vertical="center"/>
    </xf>
    <xf numFmtId="0" fontId="29" fillId="25" borderId="0" xfId="0" applyFont="1" applyFill="1" applyBorder="1" applyAlignment="1" applyProtection="1">
      <alignment horizontal="left"/>
      <protection locked="0"/>
    </xf>
    <xf numFmtId="0" fontId="40" fillId="25" borderId="0" xfId="0" applyFont="1" applyFill="1" applyBorder="1" applyProtection="1">
      <protection locked="0"/>
    </xf>
    <xf numFmtId="164" fontId="39" fillId="25" borderId="0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Alignment="1"/>
    <xf numFmtId="164" fontId="28" fillId="0" borderId="0" xfId="0" applyNumberFormat="1" applyFont="1" applyFill="1"/>
    <xf numFmtId="0" fontId="43" fillId="0" borderId="0" xfId="0" applyFont="1" applyFill="1" applyProtection="1">
      <protection locked="0"/>
    </xf>
    <xf numFmtId="0" fontId="28" fillId="0" borderId="0" xfId="0" quotePrefix="1" applyFont="1" applyFill="1" applyAlignment="1"/>
    <xf numFmtId="0" fontId="0" fillId="0" borderId="0" xfId="0" applyAlignment="1">
      <alignment vertical="center" wrapText="1"/>
    </xf>
    <xf numFmtId="0" fontId="28" fillId="0" borderId="0" xfId="31" applyFont="1" applyFill="1" applyProtection="1">
      <protection locked="0"/>
    </xf>
    <xf numFmtId="0" fontId="29" fillId="24" borderId="0" xfId="33" applyFont="1" applyFill="1" applyBorder="1" applyAlignment="1" applyProtection="1">
      <alignment horizontal="center" vertical="center" wrapText="1"/>
      <protection locked="0"/>
    </xf>
    <xf numFmtId="49" fontId="29" fillId="24" borderId="0" xfId="33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33" applyNumberFormat="1" applyFont="1" applyFill="1" applyBorder="1" applyAlignment="1" applyProtection="1">
      <alignment horizontal="center" vertical="center"/>
      <protection locked="0"/>
    </xf>
    <xf numFmtId="9" fontId="28" fillId="0" borderId="0" xfId="37" applyFont="1" applyFill="1" applyBorder="1" applyAlignment="1" applyProtection="1">
      <alignment horizontal="right" vertical="center"/>
      <protection locked="0"/>
    </xf>
    <xf numFmtId="9" fontId="45" fillId="29" borderId="0" xfId="37" applyFont="1" applyFill="1" applyBorder="1" applyAlignment="1" applyProtection="1">
      <alignment horizontal="right" vertical="center"/>
      <protection locked="0"/>
    </xf>
    <xf numFmtId="0" fontId="44" fillId="0" borderId="0" xfId="32" quotePrefix="1" applyFont="1" applyFill="1" applyAlignment="1">
      <alignment horizontal="left" vertical="center"/>
    </xf>
    <xf numFmtId="0" fontId="22" fillId="0" borderId="0" xfId="48" applyFont="1" applyFill="1" applyProtection="1">
      <protection locked="0"/>
    </xf>
    <xf numFmtId="0" fontId="25" fillId="0" borderId="0" xfId="48" applyFont="1" applyFill="1" applyBorder="1" applyAlignment="1" applyProtection="1">
      <alignment vertical="center"/>
      <protection locked="0"/>
    </xf>
    <xf numFmtId="3" fontId="27" fillId="0" borderId="0" xfId="48" applyNumberFormat="1" applyFont="1" applyFill="1" applyAlignment="1" applyProtection="1">
      <alignment horizontal="left" wrapText="1"/>
      <protection locked="0"/>
    </xf>
    <xf numFmtId="3" fontId="22" fillId="0" borderId="0" xfId="48" applyNumberFormat="1" applyFont="1" applyFill="1" applyAlignment="1" applyProtection="1">
      <alignment horizontal="right"/>
      <protection locked="0"/>
    </xf>
    <xf numFmtId="0" fontId="54" fillId="0" borderId="0" xfId="48" applyFont="1" applyFill="1" applyProtection="1">
      <protection locked="0"/>
    </xf>
    <xf numFmtId="0" fontId="28" fillId="0" borderId="0" xfId="48" applyFont="1" applyFill="1" applyProtection="1">
      <protection locked="0"/>
    </xf>
    <xf numFmtId="0" fontId="29" fillId="0" borderId="0" xfId="48" applyFont="1" applyFill="1" applyAlignment="1" applyProtection="1">
      <alignment vertical="center"/>
      <protection locked="0"/>
    </xf>
    <xf numFmtId="0" fontId="30" fillId="0" borderId="0" xfId="48" applyFont="1" applyFill="1" applyBorder="1" applyAlignment="1" applyProtection="1">
      <alignment vertical="center"/>
      <protection locked="0"/>
    </xf>
    <xf numFmtId="0" fontId="30" fillId="0" borderId="0" xfId="48" applyNumberFormat="1" applyFont="1" applyFill="1" applyBorder="1" applyAlignment="1" applyProtection="1">
      <alignment horizontal="right" vertical="center" wrapText="1"/>
      <protection locked="0"/>
    </xf>
    <xf numFmtId="3" fontId="28" fillId="0" borderId="0" xfId="48" applyNumberFormat="1" applyFont="1" applyFill="1" applyAlignment="1" applyProtection="1">
      <alignment horizontal="right"/>
      <protection locked="0"/>
    </xf>
    <xf numFmtId="0" fontId="50" fillId="0" borderId="0" xfId="48" applyFont="1" applyFill="1" applyProtection="1">
      <protection locked="0"/>
    </xf>
    <xf numFmtId="0" fontId="33" fillId="24" borderId="0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vertical="center"/>
      <protection locked="0"/>
    </xf>
    <xf numFmtId="0" fontId="28" fillId="0" borderId="0" xfId="48" applyFont="1" applyFill="1"/>
    <xf numFmtId="0" fontId="31" fillId="0" borderId="0" xfId="48" applyNumberFormat="1" applyFont="1" applyFill="1" applyBorder="1" applyAlignment="1" applyProtection="1">
      <alignment horizontal="right" vertical="center"/>
      <protection locked="0"/>
    </xf>
    <xf numFmtId="0" fontId="29" fillId="0" borderId="0" xfId="48" applyFont="1" applyFill="1" applyBorder="1" applyAlignment="1" applyProtection="1">
      <alignment vertical="center"/>
      <protection locked="0"/>
    </xf>
    <xf numFmtId="0" fontId="1" fillId="0" borderId="0" xfId="48"/>
    <xf numFmtId="0" fontId="50" fillId="0" borderId="0" xfId="48" applyFont="1" applyFill="1"/>
    <xf numFmtId="0" fontId="36" fillId="0" borderId="0" xfId="48" applyFont="1" applyFill="1" applyAlignment="1">
      <alignment vertical="center"/>
    </xf>
    <xf numFmtId="0" fontId="28" fillId="0" borderId="0" xfId="48" applyFont="1" applyFill="1" applyBorder="1" applyAlignment="1" applyProtection="1">
      <alignment horizontal="left" vertical="center"/>
      <protection locked="0"/>
    </xf>
    <xf numFmtId="164" fontId="28" fillId="0" borderId="0" xfId="48" applyNumberFormat="1" applyFont="1" applyFill="1" applyBorder="1" applyAlignment="1" applyProtection="1">
      <alignment horizontal="right" vertical="center"/>
      <protection locked="0"/>
    </xf>
    <xf numFmtId="164" fontId="50" fillId="0" borderId="0" xfId="48" applyNumberFormat="1" applyFont="1" applyFill="1" applyBorder="1" applyAlignment="1" applyProtection="1">
      <alignment horizontal="right" vertical="center"/>
      <protection locked="0"/>
    </xf>
    <xf numFmtId="0" fontId="29" fillId="29" borderId="0" xfId="48" applyFont="1" applyFill="1" applyBorder="1" applyAlignment="1" applyProtection="1">
      <alignment vertical="center"/>
      <protection locked="0"/>
    </xf>
    <xf numFmtId="0" fontId="38" fillId="29" borderId="0" xfId="48" applyFont="1" applyFill="1" applyAlignment="1">
      <alignment vertical="center"/>
    </xf>
    <xf numFmtId="164" fontId="45" fillId="29" borderId="0" xfId="48" applyNumberFormat="1" applyFont="1" applyFill="1" applyBorder="1" applyAlignment="1" applyProtection="1">
      <alignment horizontal="right" vertical="center"/>
      <protection locked="0"/>
    </xf>
    <xf numFmtId="164" fontId="39" fillId="29" borderId="0" xfId="48" applyNumberFormat="1" applyFont="1" applyFill="1" applyBorder="1" applyAlignment="1" applyProtection="1">
      <alignment horizontal="right" vertical="center"/>
      <protection locked="0"/>
    </xf>
    <xf numFmtId="164" fontId="39" fillId="0" borderId="0" xfId="48" applyNumberFormat="1" applyFont="1" applyFill="1" applyBorder="1" applyAlignment="1" applyProtection="1">
      <alignment horizontal="right" vertical="center"/>
      <protection locked="0"/>
    </xf>
    <xf numFmtId="0" fontId="28" fillId="0" borderId="0" xfId="48" applyFont="1" applyFill="1" applyAlignment="1">
      <alignment vertical="center"/>
    </xf>
    <xf numFmtId="0" fontId="29" fillId="25" borderId="0" xfId="48" applyFont="1" applyFill="1" applyBorder="1" applyAlignment="1" applyProtection="1">
      <alignment horizontal="left" vertical="center"/>
      <protection locked="0"/>
    </xf>
    <xf numFmtId="0" fontId="40" fillId="25" borderId="0" xfId="48" applyFont="1" applyFill="1" applyBorder="1" applyAlignment="1" applyProtection="1">
      <alignment vertical="center"/>
      <protection locked="0"/>
    </xf>
    <xf numFmtId="164" fontId="39" fillId="25" borderId="0" xfId="48" applyNumberFormat="1" applyFont="1" applyFill="1" applyBorder="1" applyAlignment="1" applyProtection="1">
      <alignment horizontal="right" vertical="center"/>
      <protection locked="0"/>
    </xf>
    <xf numFmtId="164" fontId="29" fillId="25" borderId="0" xfId="48" applyNumberFormat="1" applyFont="1" applyFill="1" applyBorder="1" applyAlignment="1" applyProtection="1">
      <alignment horizontal="right" vertical="center"/>
      <protection locked="0"/>
    </xf>
    <xf numFmtId="0" fontId="39" fillId="0" borderId="0" xfId="48" applyFont="1" applyFill="1" applyBorder="1" applyAlignment="1" applyProtection="1">
      <alignment vertical="center"/>
      <protection locked="0"/>
    </xf>
    <xf numFmtId="164" fontId="28" fillId="0" borderId="0" xfId="48" applyNumberFormat="1" applyFont="1" applyFill="1" applyAlignment="1">
      <alignment vertical="center"/>
    </xf>
    <xf numFmtId="0" fontId="41" fillId="0" borderId="0" xfId="48" applyFont="1" applyFill="1" applyAlignment="1">
      <alignment vertical="center"/>
    </xf>
    <xf numFmtId="0" fontId="38" fillId="0" borderId="0" xfId="48" applyFont="1" applyFill="1" applyAlignment="1">
      <alignment vertical="center"/>
    </xf>
    <xf numFmtId="164" fontId="39" fillId="0" borderId="0" xfId="49" applyNumberFormat="1" applyFont="1" applyFill="1" applyBorder="1" applyAlignment="1" applyProtection="1">
      <alignment horizontal="right" vertical="center"/>
      <protection locked="0"/>
    </xf>
    <xf numFmtId="0" fontId="29" fillId="25" borderId="0" xfId="48" applyFont="1" applyFill="1" applyBorder="1" applyAlignment="1" applyProtection="1">
      <alignment horizontal="left"/>
      <protection locked="0"/>
    </xf>
    <xf numFmtId="0" fontId="40" fillId="25" borderId="0" xfId="48" applyFont="1" applyFill="1" applyBorder="1" applyProtection="1">
      <protection locked="0"/>
    </xf>
    <xf numFmtId="164" fontId="39" fillId="25" borderId="0" xfId="48" applyNumberFormat="1" applyFont="1" applyFill="1" applyBorder="1" applyAlignment="1" applyProtection="1">
      <alignment horizontal="right"/>
      <protection locked="0"/>
    </xf>
    <xf numFmtId="164" fontId="29" fillId="25" borderId="0" xfId="48" applyNumberFormat="1" applyFont="1" applyFill="1" applyBorder="1" applyAlignment="1" applyProtection="1">
      <alignment horizontal="right"/>
      <protection locked="0"/>
    </xf>
    <xf numFmtId="164" fontId="39" fillId="0" borderId="0" xfId="48" applyNumberFormat="1" applyFont="1" applyFill="1" applyBorder="1" applyAlignment="1" applyProtection="1">
      <alignment horizontal="right"/>
      <protection locked="0"/>
    </xf>
    <xf numFmtId="0" fontId="28" fillId="0" borderId="0" xfId="48" applyFont="1" applyFill="1" applyAlignment="1"/>
    <xf numFmtId="0" fontId="28" fillId="0" borderId="0" xfId="49" applyFont="1" applyFill="1" applyProtection="1">
      <protection locked="0"/>
    </xf>
    <xf numFmtId="164" fontId="28" fillId="0" borderId="0" xfId="48" applyNumberFormat="1" applyFont="1" applyFill="1"/>
    <xf numFmtId="164" fontId="50" fillId="0" borderId="0" xfId="48" applyNumberFormat="1" applyFont="1" applyFill="1"/>
    <xf numFmtId="0" fontId="44" fillId="0" borderId="0" xfId="48" quotePrefix="1" applyFont="1" applyFill="1" applyAlignment="1"/>
    <xf numFmtId="0" fontId="44" fillId="0" borderId="0" xfId="32" quotePrefix="1" applyFont="1" applyFill="1" applyAlignment="1">
      <alignment vertical="center" wrapText="1"/>
    </xf>
    <xf numFmtId="0" fontId="51" fillId="0" borderId="0" xfId="31" applyFont="1" applyFill="1" applyBorder="1" applyAlignment="1" applyProtection="1">
      <alignment vertical="center"/>
      <protection locked="0"/>
    </xf>
    <xf numFmtId="0" fontId="44" fillId="0" borderId="0" xfId="48" quotePrefix="1" applyFont="1" applyFill="1" applyAlignment="1">
      <alignment vertical="center" wrapText="1"/>
    </xf>
    <xf numFmtId="0" fontId="0" fillId="0" borderId="0" xfId="0" applyBorder="1"/>
    <xf numFmtId="0" fontId="55" fillId="29" borderId="0" xfId="48" applyFont="1" applyFill="1" applyAlignment="1">
      <alignment vertical="center"/>
    </xf>
    <xf numFmtId="9" fontId="39" fillId="29" borderId="0" xfId="37" applyFont="1" applyFill="1" applyBorder="1" applyAlignment="1" applyProtection="1">
      <alignment horizontal="right" vertical="center"/>
      <protection locked="0"/>
    </xf>
    <xf numFmtId="0" fontId="3" fillId="0" borderId="0" xfId="34" applyAlignment="1">
      <alignment wrapText="1"/>
    </xf>
    <xf numFmtId="0" fontId="44" fillId="0" borderId="0" xfId="48" quotePrefix="1" applyFont="1" applyFill="1" applyAlignment="1">
      <alignment horizontal="left" wrapText="1"/>
    </xf>
    <xf numFmtId="0" fontId="24" fillId="0" borderId="0" xfId="48" applyFont="1" applyFill="1" applyAlignment="1" applyProtection="1">
      <protection locked="0"/>
    </xf>
    <xf numFmtId="0" fontId="50" fillId="0" borderId="0" xfId="48" applyFont="1" applyFill="1" applyAlignment="1">
      <alignment vertical="center"/>
    </xf>
    <xf numFmtId="164" fontId="29" fillId="29" borderId="0" xfId="48" applyNumberFormat="1" applyFont="1" applyFill="1" applyBorder="1" applyAlignment="1" applyProtection="1">
      <alignment horizontal="right" vertical="center"/>
      <protection locked="0"/>
    </xf>
    <xf numFmtId="164" fontId="29" fillId="0" borderId="0" xfId="48" applyNumberFormat="1" applyFont="1" applyFill="1" applyBorder="1" applyAlignment="1" applyProtection="1">
      <alignment horizontal="right" vertical="center"/>
      <protection locked="0"/>
    </xf>
    <xf numFmtId="0" fontId="55" fillId="0" borderId="0" xfId="48" applyFont="1" applyFill="1" applyAlignment="1">
      <alignment vertical="center"/>
    </xf>
    <xf numFmtId="0" fontId="29" fillId="24" borderId="0" xfId="49" applyFont="1" applyFill="1" applyBorder="1" applyAlignment="1" applyProtection="1">
      <alignment vertical="center"/>
      <protection locked="0"/>
    </xf>
    <xf numFmtId="0" fontId="40" fillId="24" borderId="0" xfId="49" applyFont="1" applyFill="1" applyBorder="1" applyAlignment="1" applyProtection="1">
      <alignment vertical="center"/>
      <protection locked="0"/>
    </xf>
    <xf numFmtId="164" fontId="29" fillId="24" borderId="0" xfId="49" applyNumberFormat="1" applyFont="1" applyFill="1" applyBorder="1" applyAlignment="1" applyProtection="1">
      <alignment horizontal="right" vertical="center"/>
      <protection locked="0"/>
    </xf>
    <xf numFmtId="0" fontId="3" fillId="0" borderId="0" xfId="34" applyAlignment="1">
      <alignment horizontal="left" vertical="center" wrapText="1"/>
    </xf>
    <xf numFmtId="0" fontId="28" fillId="0" borderId="0" xfId="48" applyFont="1" applyFill="1" applyAlignment="1">
      <alignment horizontal="left" vertical="center"/>
    </xf>
    <xf numFmtId="0" fontId="50" fillId="0" borderId="0" xfId="48" applyFont="1" applyFill="1" applyAlignment="1">
      <alignment horizontal="left" vertical="center"/>
    </xf>
    <xf numFmtId="0" fontId="44" fillId="0" borderId="0" xfId="48" quotePrefix="1" applyFont="1" applyFill="1" applyAlignment="1">
      <alignment horizontal="left"/>
    </xf>
    <xf numFmtId="9" fontId="50" fillId="0" borderId="0" xfId="37" applyFont="1" applyFill="1" applyBorder="1" applyAlignment="1" applyProtection="1">
      <alignment horizontal="right" vertical="center"/>
      <protection locked="0"/>
    </xf>
    <xf numFmtId="9" fontId="39" fillId="25" borderId="0" xfId="37" applyFont="1" applyFill="1" applyBorder="1" applyAlignment="1" applyProtection="1">
      <alignment horizontal="right" vertical="center"/>
      <protection locked="0"/>
    </xf>
    <xf numFmtId="9" fontId="29" fillId="25" borderId="0" xfId="37" applyFont="1" applyFill="1" applyBorder="1" applyAlignment="1" applyProtection="1">
      <alignment horizontal="right" vertical="center"/>
      <protection locked="0"/>
    </xf>
    <xf numFmtId="9" fontId="29" fillId="29" borderId="0" xfId="37" applyFont="1" applyFill="1" applyBorder="1" applyAlignment="1" applyProtection="1">
      <alignment horizontal="right" vertical="center"/>
      <protection locked="0"/>
    </xf>
    <xf numFmtId="9" fontId="29" fillId="24" borderId="0" xfId="37" applyFont="1" applyFill="1" applyBorder="1" applyAlignment="1" applyProtection="1">
      <alignment horizontal="right" vertical="center"/>
      <protection locked="0"/>
    </xf>
    <xf numFmtId="0" fontId="44" fillId="0" borderId="0" xfId="48" quotePrefix="1" applyFont="1" applyFill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44" fillId="0" borderId="0" xfId="48" quotePrefix="1" applyFont="1" applyFill="1" applyAlignment="1">
      <alignment horizontal="left"/>
    </xf>
    <xf numFmtId="0" fontId="44" fillId="0" borderId="0" xfId="48" quotePrefix="1" applyFont="1" applyFill="1" applyAlignment="1">
      <alignment wrapText="1"/>
    </xf>
    <xf numFmtId="0" fontId="3" fillId="0" borderId="0" xfId="34" applyAlignment="1">
      <alignment wrapText="1"/>
    </xf>
    <xf numFmtId="0" fontId="44" fillId="0" borderId="0" xfId="48" quotePrefix="1" applyFont="1" applyFill="1" applyAlignment="1">
      <alignment horizontal="left" wrapText="1"/>
    </xf>
    <xf numFmtId="0" fontId="51" fillId="0" borderId="0" xfId="49" applyFont="1" applyFill="1" applyBorder="1" applyAlignment="1" applyProtection="1">
      <alignment horizontal="center" vertical="center"/>
      <protection locked="0"/>
    </xf>
    <xf numFmtId="3" fontId="32" fillId="0" borderId="0" xfId="0" applyNumberFormat="1" applyFont="1" applyFill="1" applyAlignment="1" applyProtection="1">
      <alignment horizontal="left" wrapText="1"/>
      <protection locked="0"/>
    </xf>
    <xf numFmtId="0" fontId="28" fillId="0" borderId="0" xfId="0" applyFont="1" applyAlignment="1">
      <alignment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eutrale 2" xfId="30" xr:uid="{00000000-0005-0000-0000-00001D000000}"/>
    <cellStyle name="Normale" xfId="0" builtinId="0"/>
    <cellStyle name="Normale 2" xfId="31" xr:uid="{00000000-0005-0000-0000-00001F000000}"/>
    <cellStyle name="Normale 2 2" xfId="49" xr:uid="{00000000-0005-0000-0000-000020000000}"/>
    <cellStyle name="Normale 3" xfId="32" xr:uid="{00000000-0005-0000-0000-000021000000}"/>
    <cellStyle name="Normale 3 2" xfId="48" xr:uid="{00000000-0005-0000-0000-000022000000}"/>
    <cellStyle name="Normale_Aran2009-01-02_orig&amp;ConIstat" xfId="33" xr:uid="{00000000-0005-0000-0000-000023000000}"/>
    <cellStyle name="Normale_Retribuzioni di fatto Serie 2001 - 2011_SITO" xfId="34" xr:uid="{00000000-0005-0000-0000-000024000000}"/>
    <cellStyle name="Nota" xfId="35" builtinId="10" customBuiltin="1"/>
    <cellStyle name="Output" xfId="36" builtinId="21" customBuiltin="1"/>
    <cellStyle name="Percentuale" xfId="37" builtinId="5"/>
    <cellStyle name="Testo avviso" xfId="38" builtinId="11" customBuiltin="1"/>
    <cellStyle name="Testo descrittivo" xfId="39" builtinId="53" customBuiltin="1"/>
    <cellStyle name="Titolo" xfId="40" builtinId="15" customBuiltin="1"/>
    <cellStyle name="Titolo 1" xfId="41" builtinId="16" customBuiltin="1"/>
    <cellStyle name="Titolo 2" xfId="42" builtinId="17" customBuiltin="1"/>
    <cellStyle name="Titolo 3" xfId="43" builtinId="18" customBuiltin="1"/>
    <cellStyle name="Titolo 4" xfId="44" builtinId="19" customBuiltin="1"/>
    <cellStyle name="Totale" xfId="45" builtinId="25" customBuiltin="1"/>
    <cellStyle name="Valore non valido" xfId="46" builtinId="27" customBuiltin="1"/>
    <cellStyle name="Valore valido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2693001363662E-2"/>
          <c:y val="7.726022879255201E-2"/>
          <c:w val="0.90385313567647618"/>
          <c:h val="0.7644676751603298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Fino alla scuola dell'obbligo</c:v>
              </c:pt>
              <c:pt idx="1">
                <c:v>Licenza media superiore</c:v>
              </c:pt>
              <c:pt idx="2">
                <c:v>Laurea breve</c:v>
              </c:pt>
              <c:pt idx="3">
                <c:v>Laurea</c:v>
              </c:pt>
              <c:pt idx="4">
                <c:v>Specializzazione post laurea/ dottorato di ricerca</c:v>
              </c:pt>
              <c:pt idx="5">
                <c:v>Altri titoli post laurea</c:v>
              </c:pt>
            </c:strLit>
          </c:cat>
          <c:val>
            <c:numLit>
              <c:formatCode>0.0%</c:formatCode>
              <c:ptCount val="6"/>
              <c:pt idx="0">
                <c:v>0.15444585746529771</c:v>
              </c:pt>
              <c:pt idx="1">
                <c:v>0.43305591416717848</c:v>
              </c:pt>
              <c:pt idx="2">
                <c:v>0.11195849511029436</c:v>
              </c:pt>
              <c:pt idx="3">
                <c:v>0.22607573041876089</c:v>
              </c:pt>
              <c:pt idx="4">
                <c:v>5.9470930283008046E-2</c:v>
              </c:pt>
              <c:pt idx="5">
                <c:v>1.4993072555460533E-2</c:v>
              </c:pt>
            </c:numLit>
          </c:val>
          <c:extLst>
            <c:ext xmlns:c16="http://schemas.microsoft.com/office/drawing/2014/chart" uri="{C3380CC4-5D6E-409C-BE32-E72D297353CC}">
              <c16:uniqueId val="{00000000-F410-4358-BA0D-62934882C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18016"/>
        <c:axId val="78919552"/>
      </c:barChart>
      <c:catAx>
        <c:axId val="7891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919552"/>
        <c:crosses val="autoZero"/>
        <c:auto val="1"/>
        <c:lblAlgn val="ctr"/>
        <c:lblOffset val="100"/>
        <c:noMultiLvlLbl val="0"/>
      </c:catAx>
      <c:valAx>
        <c:axId val="7891955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7891801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917409802446391"/>
          <c:y val="0.18431840254600557"/>
          <c:w val="0.61020413757350744"/>
          <c:h val="0.76197420882855704"/>
        </c:manualLayout>
      </c:layout>
      <c:barChart>
        <c:barDir val="bar"/>
        <c:grouping val="percentStacked"/>
        <c:varyColors val="0"/>
        <c:ser>
          <c:idx val="0"/>
          <c:order val="0"/>
          <c:tx>
            <c:v>Fino alla scuola dell'obbligo</c:v>
          </c:tx>
          <c:invertIfNegative val="0"/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0.0%</c:formatCode>
              <c:ptCount val="7"/>
              <c:pt idx="0">
                <c:v>0.11033831358406319</c:v>
              </c:pt>
              <c:pt idx="1">
                <c:v>6.7309261288141908E-2</c:v>
              </c:pt>
              <c:pt idx="2">
                <c:v>0.1531200035585166</c:v>
              </c:pt>
              <c:pt idx="3">
                <c:v>0.1726571296014468</c:v>
              </c:pt>
              <c:pt idx="4">
                <c:v>0.18028232467337438</c:v>
              </c:pt>
              <c:pt idx="5">
                <c:v>0.15614555064182367</c:v>
              </c:pt>
              <c:pt idx="6">
                <c:v>0.15444585746529771</c:v>
              </c:pt>
            </c:numLit>
          </c:val>
          <c:extLst>
            <c:ext xmlns:c16="http://schemas.microsoft.com/office/drawing/2014/chart" uri="{C3380CC4-5D6E-409C-BE32-E72D297353CC}">
              <c16:uniqueId val="{00000000-7662-4AE1-A716-8A2495616710}"/>
            </c:ext>
          </c:extLst>
        </c:ser>
        <c:ser>
          <c:idx val="1"/>
          <c:order val="1"/>
          <c:tx>
            <c:v>Licenza media superiore</c:v>
          </c:tx>
          <c:invertIfNegative val="0"/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0.0%</c:formatCode>
              <c:ptCount val="7"/>
              <c:pt idx="0">
                <c:v>0.39585416856077826</c:v>
              </c:pt>
              <c:pt idx="1">
                <c:v>0.31358539826103171</c:v>
              </c:pt>
              <c:pt idx="2">
                <c:v>0.47659904661409619</c:v>
              </c:pt>
              <c:pt idx="3">
                <c:v>0.32320721987949136</c:v>
              </c:pt>
              <c:pt idx="4">
                <c:v>0.45154677879561494</c:v>
              </c:pt>
              <c:pt idx="5">
                <c:v>0.55785789070679603</c:v>
              </c:pt>
              <c:pt idx="6">
                <c:v>0.43305591416717848</c:v>
              </c:pt>
            </c:numLit>
          </c:val>
          <c:extLst>
            <c:ext xmlns:c16="http://schemas.microsoft.com/office/drawing/2014/chart" uri="{C3380CC4-5D6E-409C-BE32-E72D297353CC}">
              <c16:uniqueId val="{00000001-7662-4AE1-A716-8A2495616710}"/>
            </c:ext>
          </c:extLst>
        </c:ser>
        <c:ser>
          <c:idx val="2"/>
          <c:order val="2"/>
          <c:tx>
            <c:v>Laurea breve</c:v>
          </c:tx>
          <c:invertIfNegative val="0"/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0.0%</c:formatCode>
              <c:ptCount val="7"/>
              <c:pt idx="0">
                <c:v>6.2243032194845997E-2</c:v>
              </c:pt>
              <c:pt idx="1">
                <c:v>4.2844821557612066E-2</c:v>
              </c:pt>
              <c:pt idx="2">
                <c:v>4.7439474328021092E-2</c:v>
              </c:pt>
              <c:pt idx="3">
                <c:v>0.21717115003294926</c:v>
              </c:pt>
              <c:pt idx="4">
                <c:v>4.457125694548731E-2</c:v>
              </c:pt>
              <c:pt idx="5">
                <c:v>7.6621227668998523E-2</c:v>
              </c:pt>
              <c:pt idx="6">
                <c:v>0.11195849511029436</c:v>
              </c:pt>
            </c:numLit>
          </c:val>
          <c:extLst>
            <c:ext xmlns:c16="http://schemas.microsoft.com/office/drawing/2014/chart" uri="{C3380CC4-5D6E-409C-BE32-E72D297353CC}">
              <c16:uniqueId val="{00000002-7662-4AE1-A716-8A2495616710}"/>
            </c:ext>
          </c:extLst>
        </c:ser>
        <c:ser>
          <c:idx val="3"/>
          <c:order val="3"/>
          <c:tx>
            <c:v>Laurea</c:v>
          </c:tx>
          <c:invertIfNegative val="0"/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0.0%</c:formatCode>
              <c:ptCount val="7"/>
              <c:pt idx="0">
                <c:v>0.39797052257275917</c:v>
              </c:pt>
              <c:pt idx="1">
                <c:v>0.45149071073917807</c:v>
              </c:pt>
              <c:pt idx="2">
                <c:v>0.29789232027637813</c:v>
              </c:pt>
              <c:pt idx="3">
                <c:v>0.1632806243517268</c:v>
              </c:pt>
              <c:pt idx="4">
                <c:v>0.29391800570656257</c:v>
              </c:pt>
              <c:pt idx="5">
                <c:v>0.14105014958233278</c:v>
              </c:pt>
              <c:pt idx="6">
                <c:v>0.22607573041876089</c:v>
              </c:pt>
            </c:numLit>
          </c:val>
          <c:extLst>
            <c:ext xmlns:c16="http://schemas.microsoft.com/office/drawing/2014/chart" uri="{C3380CC4-5D6E-409C-BE32-E72D297353CC}">
              <c16:uniqueId val="{00000003-7662-4AE1-A716-8A2495616710}"/>
            </c:ext>
          </c:extLst>
        </c:ser>
        <c:ser>
          <c:idx val="4"/>
          <c:order val="4"/>
          <c:tx>
            <c:v>Specializzazione post laurea/dottorato di ricerca</c:v>
          </c:tx>
          <c:spPr>
            <a:solidFill>
              <a:srgbClr val="A6A6A6"/>
            </a:solidFill>
          </c:spPr>
          <c:invertIfNegative val="1"/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0.0%</c:formatCode>
              <c:ptCount val="7"/>
              <c:pt idx="0">
                <c:v>1.7824852764392721E-2</c:v>
              </c:pt>
              <c:pt idx="1">
                <c:v>0.1013543439241008</c:v>
              </c:pt>
              <c:pt idx="2">
                <c:v>1.2887266688577903E-2</c:v>
              </c:pt>
              <c:pt idx="3">
                <c:v>0.11768208534895197</c:v>
              </c:pt>
              <c:pt idx="4">
                <c:v>1.6256194623817392E-2</c:v>
              </c:pt>
              <c:pt idx="5">
                <c:v>4.1865690170973559E-2</c:v>
              </c:pt>
              <c:pt idx="6">
                <c:v>5.9470930283008046E-2</c:v>
              </c:pt>
            </c:numLit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4-7662-4AE1-A716-8A2495616710}"/>
            </c:ext>
          </c:extLst>
        </c:ser>
        <c:ser>
          <c:idx val="5"/>
          <c:order val="5"/>
          <c:tx>
            <c:v>Altri titoli post laurea</c:v>
          </c:tx>
          <c:invertIfNegative val="0"/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0.0%</c:formatCode>
              <c:ptCount val="7"/>
              <c:pt idx="0">
                <c:v>1.5769110323160692E-2</c:v>
              </c:pt>
              <c:pt idx="1">
                <c:v>2.3415464229935429E-2</c:v>
              </c:pt>
              <c:pt idx="2">
                <c:v>1.2061888534410115E-2</c:v>
              </c:pt>
              <c:pt idx="3">
                <c:v>6.0017907854337631E-3</c:v>
              </c:pt>
              <c:pt idx="4">
                <c:v>1.3425439255143414E-2</c:v>
              </c:pt>
              <c:pt idx="5">
                <c:v>2.6459491229075403E-2</c:v>
              </c:pt>
              <c:pt idx="6">
                <c:v>1.4993072555460533E-2</c:v>
              </c:pt>
            </c:numLit>
          </c:val>
          <c:extLst>
            <c:ext xmlns:c16="http://schemas.microsoft.com/office/drawing/2014/chart" uri="{C3380CC4-5D6E-409C-BE32-E72D297353CC}">
              <c16:uniqueId val="{00000005-7662-4AE1-A716-8A249561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9347072"/>
        <c:axId val="79246464"/>
      </c:barChart>
      <c:catAx>
        <c:axId val="79347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7924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4646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793470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2150815341630683"/>
          <c:y val="9.5785440613026813E-3"/>
          <c:w val="0.87399082211497758"/>
          <c:h val="0.1180672264389728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555834241346464E-2"/>
          <c:y val="0.10209265653062834"/>
          <c:w val="0.87212296896308328"/>
          <c:h val="0.72352271345733443"/>
        </c:manualLayout>
      </c:layout>
      <c:barChart>
        <c:barDir val="col"/>
        <c:grouping val="clustered"/>
        <c:varyColors val="0"/>
        <c:ser>
          <c:idx val="0"/>
          <c:order val="0"/>
          <c:tx>
            <c:v>uomo</c:v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Fino alla scuola dell'obbligo</c:v>
              </c:pt>
              <c:pt idx="1">
                <c:v>Licenza media superiore</c:v>
              </c:pt>
              <c:pt idx="2">
                <c:v>Laurea breve</c:v>
              </c:pt>
              <c:pt idx="3">
                <c:v>Laurea</c:v>
              </c:pt>
              <c:pt idx="4">
                <c:v>Specializzazione post laurea/dottorato di ricerca</c:v>
              </c:pt>
              <c:pt idx="5">
                <c:v>Altri titoli post laurea</c:v>
              </c:pt>
            </c:strLit>
          </c:cat>
          <c:val>
            <c:numLit>
              <c:formatCode>0%</c:formatCode>
              <c:ptCount val="6"/>
              <c:pt idx="0">
                <c:v>0.17698135907923204</c:v>
              </c:pt>
              <c:pt idx="1">
                <c:v>0.47579209269416117</c:v>
              </c:pt>
              <c:pt idx="2">
                <c:v>8.3796280369712983E-2</c:v>
              </c:pt>
              <c:pt idx="3">
                <c:v>0.19025472856814782</c:v>
              </c:pt>
              <c:pt idx="4">
                <c:v>5.5523891786149616E-2</c:v>
              </c:pt>
              <c:pt idx="5">
                <c:v>1.7651647502596377E-2</c:v>
              </c:pt>
            </c:numLit>
          </c:val>
          <c:extLst>
            <c:ext xmlns:c16="http://schemas.microsoft.com/office/drawing/2014/chart" uri="{C3380CC4-5D6E-409C-BE32-E72D297353CC}">
              <c16:uniqueId val="{00000000-4BC2-46F0-B0B7-6F0CA5228451}"/>
            </c:ext>
          </c:extLst>
        </c:ser>
        <c:ser>
          <c:idx val="1"/>
          <c:order val="1"/>
          <c:tx>
            <c:v>donna</c:v>
          </c:tx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Fino alla scuola dell'obbligo</c:v>
              </c:pt>
              <c:pt idx="1">
                <c:v>Licenza media superiore</c:v>
              </c:pt>
              <c:pt idx="2">
                <c:v>Laurea breve</c:v>
              </c:pt>
              <c:pt idx="3">
                <c:v>Laurea</c:v>
              </c:pt>
              <c:pt idx="4">
                <c:v>Specializzazione post laurea/dottorato di ricerca</c:v>
              </c:pt>
              <c:pt idx="5">
                <c:v>Altri titoli post laurea</c:v>
              </c:pt>
            </c:strLit>
          </c:cat>
          <c:val>
            <c:numLit>
              <c:formatCode>0%</c:formatCode>
              <c:ptCount val="6"/>
              <c:pt idx="0">
                <c:v>0.13017948160881679</c:v>
              </c:pt>
              <c:pt idx="1">
                <c:v>0.38703731699673916</c:v>
              </c:pt>
              <c:pt idx="2">
                <c:v>0.14228375254424966</c:v>
              </c:pt>
              <c:pt idx="3">
                <c:v>0.2646480200155984</c:v>
              </c:pt>
              <c:pt idx="4">
                <c:v>6.3721127208979392E-2</c:v>
              </c:pt>
              <c:pt idx="5">
                <c:v>1.2130301625616602E-2</c:v>
              </c:pt>
            </c:numLit>
          </c:val>
          <c:extLst>
            <c:ext xmlns:c16="http://schemas.microsoft.com/office/drawing/2014/chart" uri="{C3380CC4-5D6E-409C-BE32-E72D297353CC}">
              <c16:uniqueId val="{00000001-4BC2-46F0-B0B7-6F0CA5228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86656"/>
        <c:axId val="79288192"/>
      </c:barChart>
      <c:catAx>
        <c:axId val="7928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9288192"/>
        <c:crosses val="autoZero"/>
        <c:auto val="1"/>
        <c:lblAlgn val="ctr"/>
        <c:lblOffset val="100"/>
        <c:noMultiLvlLbl val="0"/>
      </c:catAx>
      <c:valAx>
        <c:axId val="7928819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79286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81718440547407"/>
          <c:y val="4.1653176837960416E-2"/>
          <c:w val="0.16083468678686705"/>
          <c:h val="5.137030681993783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598495257296993E-2"/>
          <c:y val="0.19607746001446788"/>
          <c:w val="0.93152078212445666"/>
          <c:h val="0.66112604229139649"/>
        </c:manualLayout>
      </c:layout>
      <c:barChart>
        <c:barDir val="col"/>
        <c:grouping val="stacked"/>
        <c:varyColors val="0"/>
        <c:ser>
          <c:idx val="0"/>
          <c:order val="0"/>
          <c:tx>
            <c:v>Fino alla scuola dell'obbligo</c:v>
          </c:tx>
          <c:invertIfNegative val="0"/>
          <c:cat>
            <c:strLit>
              <c:ptCount val="17"/>
              <c:pt idx="0">
                <c:v>U</c:v>
              </c:pt>
              <c:pt idx="1">
                <c:v>D</c:v>
              </c:pt>
              <c:pt idx="3">
                <c:v>U</c:v>
              </c:pt>
              <c:pt idx="4">
                <c:v>D</c:v>
              </c:pt>
              <c:pt idx="6">
                <c:v>U</c:v>
              </c:pt>
              <c:pt idx="7">
                <c:v>D</c:v>
              </c:pt>
              <c:pt idx="9">
                <c:v>U</c:v>
              </c:pt>
              <c:pt idx="10">
                <c:v>D</c:v>
              </c:pt>
              <c:pt idx="12">
                <c:v>U</c:v>
              </c:pt>
              <c:pt idx="13">
                <c:v>D</c:v>
              </c:pt>
              <c:pt idx="15">
                <c:v>U</c:v>
              </c:pt>
              <c:pt idx="16">
                <c:v>D</c:v>
              </c:pt>
            </c:strLit>
          </c:cat>
          <c:val>
            <c:numLit>
              <c:formatCode>0%</c:formatCode>
              <c:ptCount val="18"/>
              <c:pt idx="0">
                <c:v>0.15918430642785145</c:v>
              </c:pt>
              <c:pt idx="1">
                <c:v>6.9394538685087701E-2</c:v>
              </c:pt>
              <c:pt idx="3">
                <c:v>7.7535985788552475E-2</c:v>
              </c:pt>
              <c:pt idx="4">
                <c:v>5.9071108398745763E-2</c:v>
              </c:pt>
              <c:pt idx="6">
                <c:v>0.21386244387195852</c:v>
              </c:pt>
              <c:pt idx="7">
                <c:v>0.10458789010402775</c:v>
              </c:pt>
              <c:pt idx="9">
                <c:v>0.17405994498174046</c:v>
              </c:pt>
              <c:pt idx="10">
                <c:v>0.17203187080787799</c:v>
              </c:pt>
              <c:pt idx="12">
                <c:v>0.21855513831949563</c:v>
              </c:pt>
              <c:pt idx="13">
                <c:v>0.15070681255490775</c:v>
              </c:pt>
              <c:pt idx="15">
                <c:v>0.17095000639304436</c:v>
              </c:pt>
              <c:pt idx="16">
                <c:v>5.7856830209701164E-2</c:v>
              </c:pt>
            </c:numLit>
          </c:val>
          <c:extLst>
            <c:ext xmlns:c16="http://schemas.microsoft.com/office/drawing/2014/chart" uri="{C3380CC4-5D6E-409C-BE32-E72D297353CC}">
              <c16:uniqueId val="{00000000-47FD-4BDA-A85A-BCBFCF1B7E1F}"/>
            </c:ext>
          </c:extLst>
        </c:ser>
        <c:ser>
          <c:idx val="1"/>
          <c:order val="1"/>
          <c:tx>
            <c:v>Licenza media superiore</c:v>
          </c:tx>
          <c:invertIfNegative val="0"/>
          <c:cat>
            <c:strLit>
              <c:ptCount val="17"/>
              <c:pt idx="0">
                <c:v>U</c:v>
              </c:pt>
              <c:pt idx="1">
                <c:v>D</c:v>
              </c:pt>
              <c:pt idx="3">
                <c:v>U</c:v>
              </c:pt>
              <c:pt idx="4">
                <c:v>D</c:v>
              </c:pt>
              <c:pt idx="6">
                <c:v>U</c:v>
              </c:pt>
              <c:pt idx="7">
                <c:v>D</c:v>
              </c:pt>
              <c:pt idx="9">
                <c:v>U</c:v>
              </c:pt>
              <c:pt idx="10">
                <c:v>D</c:v>
              </c:pt>
              <c:pt idx="12">
                <c:v>U</c:v>
              </c:pt>
              <c:pt idx="13">
                <c:v>D</c:v>
              </c:pt>
              <c:pt idx="15">
                <c:v>U</c:v>
              </c:pt>
              <c:pt idx="16">
                <c:v>D</c:v>
              </c:pt>
            </c:strLit>
          </c:cat>
          <c:val>
            <c:numLit>
              <c:formatCode>0%</c:formatCode>
              <c:ptCount val="18"/>
              <c:pt idx="0">
                <c:v>0.39373497712646349</c:v>
              </c:pt>
              <c:pt idx="1">
                <c:v>0.39763052096970375</c:v>
              </c:pt>
              <c:pt idx="3">
                <c:v>0.33083413882285329</c:v>
              </c:pt>
              <c:pt idx="4">
                <c:v>0.29969065005576717</c:v>
              </c:pt>
              <c:pt idx="6">
                <c:v>0.47839174730001166</c:v>
              </c:pt>
              <c:pt idx="7">
                <c:v>0.4751667111229661</c:v>
              </c:pt>
              <c:pt idx="9">
                <c:v>0.28447028151328968</c:v>
              </c:pt>
              <c:pt idx="10">
                <c:v>0.34047293544666124</c:v>
              </c:pt>
              <c:pt idx="12">
                <c:v>0.45297481655010852</c:v>
              </c:pt>
              <c:pt idx="13">
                <c:v>0.45044325533104385</c:v>
              </c:pt>
              <c:pt idx="15">
                <c:v>0.5831455376550313</c:v>
              </c:pt>
              <c:pt idx="16">
                <c:v>0.38996989110394864</c:v>
              </c:pt>
            </c:numLit>
          </c:val>
          <c:extLst>
            <c:ext xmlns:c16="http://schemas.microsoft.com/office/drawing/2014/chart" uri="{C3380CC4-5D6E-409C-BE32-E72D297353CC}">
              <c16:uniqueId val="{00000001-47FD-4BDA-A85A-BCBFCF1B7E1F}"/>
            </c:ext>
          </c:extLst>
        </c:ser>
        <c:ser>
          <c:idx val="2"/>
          <c:order val="2"/>
          <c:tx>
            <c:v>Laurea breve</c:v>
          </c:tx>
          <c:invertIfNegative val="0"/>
          <c:cat>
            <c:strLit>
              <c:ptCount val="17"/>
              <c:pt idx="0">
                <c:v>U</c:v>
              </c:pt>
              <c:pt idx="1">
                <c:v>D</c:v>
              </c:pt>
              <c:pt idx="3">
                <c:v>U</c:v>
              </c:pt>
              <c:pt idx="4">
                <c:v>D</c:v>
              </c:pt>
              <c:pt idx="6">
                <c:v>U</c:v>
              </c:pt>
              <c:pt idx="7">
                <c:v>D</c:v>
              </c:pt>
              <c:pt idx="9">
                <c:v>U</c:v>
              </c:pt>
              <c:pt idx="10">
                <c:v>D</c:v>
              </c:pt>
              <c:pt idx="12">
                <c:v>U</c:v>
              </c:pt>
              <c:pt idx="13">
                <c:v>D</c:v>
              </c:pt>
              <c:pt idx="15">
                <c:v>U</c:v>
              </c:pt>
              <c:pt idx="16">
                <c:v>D</c:v>
              </c:pt>
            </c:strLit>
          </c:cat>
          <c:val>
            <c:numLit>
              <c:formatCode>0%</c:formatCode>
              <c:ptCount val="18"/>
              <c:pt idx="0">
                <c:v>5.5915550681775388E-2</c:v>
              </c:pt>
              <c:pt idx="1">
                <c:v>6.7546864989833158E-2</c:v>
              </c:pt>
              <c:pt idx="3">
                <c:v>4.1484887275007182E-2</c:v>
              </c:pt>
              <c:pt idx="4">
                <c:v>4.3940318609398343E-2</c:v>
              </c:pt>
              <c:pt idx="6">
                <c:v>3.4631071148378337E-2</c:v>
              </c:pt>
              <c:pt idx="7">
                <c:v>5.7673157286387479E-2</c:v>
              </c:pt>
              <c:pt idx="9">
                <c:v>0.17672938492653051</c:v>
              </c:pt>
              <c:pt idx="10">
                <c:v>0.23519673601913957</c:v>
              </c:pt>
              <c:pt idx="12">
                <c:v>2.869741964377993E-2</c:v>
              </c:pt>
              <c:pt idx="13">
                <c:v>5.6837845752469182E-2</c:v>
              </c:pt>
              <c:pt idx="15">
                <c:v>7.7363828154967396E-2</c:v>
              </c:pt>
              <c:pt idx="16">
                <c:v>7.1691005796294088E-2</c:v>
              </c:pt>
            </c:numLit>
          </c:val>
          <c:extLst>
            <c:ext xmlns:c16="http://schemas.microsoft.com/office/drawing/2014/chart" uri="{C3380CC4-5D6E-409C-BE32-E72D297353CC}">
              <c16:uniqueId val="{00000002-47FD-4BDA-A85A-BCBFCF1B7E1F}"/>
            </c:ext>
          </c:extLst>
        </c:ser>
        <c:ser>
          <c:idx val="3"/>
          <c:order val="3"/>
          <c:tx>
            <c:v>Laurea</c:v>
          </c:tx>
          <c:invertIfNegative val="0"/>
          <c:cat>
            <c:strLit>
              <c:ptCount val="17"/>
              <c:pt idx="0">
                <c:v>U</c:v>
              </c:pt>
              <c:pt idx="1">
                <c:v>D</c:v>
              </c:pt>
              <c:pt idx="3">
                <c:v>U</c:v>
              </c:pt>
              <c:pt idx="4">
                <c:v>D</c:v>
              </c:pt>
              <c:pt idx="6">
                <c:v>U</c:v>
              </c:pt>
              <c:pt idx="7">
                <c:v>D</c:v>
              </c:pt>
              <c:pt idx="9">
                <c:v>U</c:v>
              </c:pt>
              <c:pt idx="10">
                <c:v>D</c:v>
              </c:pt>
              <c:pt idx="12">
                <c:v>U</c:v>
              </c:pt>
              <c:pt idx="13">
                <c:v>D</c:v>
              </c:pt>
              <c:pt idx="15">
                <c:v>U</c:v>
              </c:pt>
              <c:pt idx="16">
                <c:v>D</c:v>
              </c:pt>
            </c:strLit>
          </c:cat>
          <c:val>
            <c:numLit>
              <c:formatCode>0%</c:formatCode>
              <c:ptCount val="18"/>
              <c:pt idx="0">
                <c:v>0.36059327196801028</c:v>
              </c:pt>
              <c:pt idx="1">
                <c:v>0.42930094797730795</c:v>
              </c:pt>
              <c:pt idx="3">
                <c:v>0.41782700697510383</c:v>
              </c:pt>
              <c:pt idx="4">
                <c:v>0.47860855657736906</c:v>
              </c:pt>
              <c:pt idx="6">
                <c:v>0.25060231578595948</c:v>
              </c:pt>
              <c:pt idx="7">
                <c:v>0.33567618031475061</c:v>
              </c:pt>
              <c:pt idx="9">
                <c:v>0.18886886675804426</c:v>
              </c:pt>
              <c:pt idx="10">
                <c:v>0.15187550732686803</c:v>
              </c:pt>
              <c:pt idx="12">
                <c:v>0.26792296827092016</c:v>
              </c:pt>
              <c:pt idx="13">
                <c:v>0.31400580358331337</c:v>
              </c:pt>
              <c:pt idx="15">
                <c:v>0.112030111238972</c:v>
              </c:pt>
              <c:pt idx="16">
                <c:v>0.33371798442826256</c:v>
              </c:pt>
            </c:numLit>
          </c:val>
          <c:extLst>
            <c:ext xmlns:c16="http://schemas.microsoft.com/office/drawing/2014/chart" uri="{C3380CC4-5D6E-409C-BE32-E72D297353CC}">
              <c16:uniqueId val="{00000003-47FD-4BDA-A85A-BCBFCF1B7E1F}"/>
            </c:ext>
          </c:extLst>
        </c:ser>
        <c:ser>
          <c:idx val="4"/>
          <c:order val="4"/>
          <c:tx>
            <c:v>Specializzazione post laurea/dottorato di ricerca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Lit>
              <c:ptCount val="17"/>
              <c:pt idx="0">
                <c:v>U</c:v>
              </c:pt>
              <c:pt idx="1">
                <c:v>D</c:v>
              </c:pt>
              <c:pt idx="3">
                <c:v>U</c:v>
              </c:pt>
              <c:pt idx="4">
                <c:v>D</c:v>
              </c:pt>
              <c:pt idx="6">
                <c:v>U</c:v>
              </c:pt>
              <c:pt idx="7">
                <c:v>D</c:v>
              </c:pt>
              <c:pt idx="9">
                <c:v>U</c:v>
              </c:pt>
              <c:pt idx="10">
                <c:v>D</c:v>
              </c:pt>
              <c:pt idx="12">
                <c:v>U</c:v>
              </c:pt>
              <c:pt idx="13">
                <c:v>D</c:v>
              </c:pt>
              <c:pt idx="15">
                <c:v>U</c:v>
              </c:pt>
              <c:pt idx="16">
                <c:v>D</c:v>
              </c:pt>
            </c:strLit>
          </c:cat>
          <c:val>
            <c:numLit>
              <c:formatCode>0%</c:formatCode>
              <c:ptCount val="18"/>
              <c:pt idx="0">
                <c:v>1.6548699032997709E-2</c:v>
              </c:pt>
              <c:pt idx="1">
                <c:v>1.8894552612276353E-2</c:v>
              </c:pt>
              <c:pt idx="3">
                <c:v>0.11055670210820555</c:v>
              </c:pt>
              <c:pt idx="4">
                <c:v>9.3941370820093018E-2</c:v>
              </c:pt>
              <c:pt idx="6">
                <c:v>1.0688670899105846E-2</c:v>
              </c:pt>
              <c:pt idx="7">
                <c:v>1.4643905041344359E-2</c:v>
              </c:pt>
              <c:pt idx="9">
                <c:v>0.1698712726087665</c:v>
              </c:pt>
              <c:pt idx="10">
                <c:v>9.4420472508224038E-2</c:v>
              </c:pt>
              <c:pt idx="12">
                <c:v>1.7345919316498433E-2</c:v>
              </c:pt>
              <c:pt idx="13">
                <c:v>1.541410430476799E-2</c:v>
              </c:pt>
              <c:pt idx="15">
                <c:v>3.1204049993606955E-2</c:v>
              </c:pt>
              <c:pt idx="16">
                <c:v>0.11264971549082806</c:v>
              </c:pt>
            </c:numLit>
          </c:val>
          <c:extLst>
            <c:ext xmlns:c16="http://schemas.microsoft.com/office/drawing/2014/chart" uri="{C3380CC4-5D6E-409C-BE32-E72D297353CC}">
              <c16:uniqueId val="{00000004-47FD-4BDA-A85A-BCBFCF1B7E1F}"/>
            </c:ext>
          </c:extLst>
        </c:ser>
        <c:ser>
          <c:idx val="5"/>
          <c:order val="5"/>
          <c:tx>
            <c:v>Altri titoli post laurea</c:v>
          </c:tx>
          <c:invertIfNegative val="0"/>
          <c:cat>
            <c:strLit>
              <c:ptCount val="17"/>
              <c:pt idx="0">
                <c:v>U</c:v>
              </c:pt>
              <c:pt idx="1">
                <c:v>D</c:v>
              </c:pt>
              <c:pt idx="3">
                <c:v>U</c:v>
              </c:pt>
              <c:pt idx="4">
                <c:v>D</c:v>
              </c:pt>
              <c:pt idx="6">
                <c:v>U</c:v>
              </c:pt>
              <c:pt idx="7">
                <c:v>D</c:v>
              </c:pt>
              <c:pt idx="9">
                <c:v>U</c:v>
              </c:pt>
              <c:pt idx="10">
                <c:v>D</c:v>
              </c:pt>
              <c:pt idx="12">
                <c:v>U</c:v>
              </c:pt>
              <c:pt idx="13">
                <c:v>D</c:v>
              </c:pt>
              <c:pt idx="15">
                <c:v>U</c:v>
              </c:pt>
              <c:pt idx="16">
                <c:v>D</c:v>
              </c:pt>
            </c:strLit>
          </c:cat>
          <c:val>
            <c:numLit>
              <c:formatCode>0%</c:formatCode>
              <c:ptCount val="18"/>
              <c:pt idx="0">
                <c:v>1.4023194762901672E-2</c:v>
              </c:pt>
              <c:pt idx="1">
                <c:v>1.7232574765791112E-2</c:v>
              </c:pt>
              <c:pt idx="3">
                <c:v>2.1761279030277698E-2</c:v>
              </c:pt>
              <c:pt idx="4">
                <c:v>2.4747995538626655E-2</c:v>
              </c:pt>
              <c:pt idx="6">
                <c:v>1.1823750994586112E-2</c:v>
              </c:pt>
              <c:pt idx="7">
                <c:v>1.2252156130523694E-2</c:v>
              </c:pt>
              <c:pt idx="9">
                <c:v>6.0002492116285984E-3</c:v>
              </c:pt>
              <c:pt idx="10">
                <c:v>6.0024778912291191E-3</c:v>
              </c:pt>
              <c:pt idx="12">
                <c:v>1.4503737899197299E-2</c:v>
              </c:pt>
              <c:pt idx="13">
                <c:v>1.2592178473497856E-2</c:v>
              </c:pt>
              <c:pt idx="15">
                <c:v>2.5306466564377957E-2</c:v>
              </c:pt>
              <c:pt idx="16">
                <c:v>3.4114572970965477E-2</c:v>
              </c:pt>
            </c:numLit>
          </c:val>
          <c:extLst>
            <c:ext xmlns:c16="http://schemas.microsoft.com/office/drawing/2014/chart" uri="{C3380CC4-5D6E-409C-BE32-E72D297353CC}">
              <c16:uniqueId val="{00000005-47FD-4BDA-A85A-BCBFCF1B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"/>
        <c:overlap val="100"/>
        <c:axId val="106317696"/>
        <c:axId val="106319232"/>
      </c:barChart>
      <c:catAx>
        <c:axId val="1063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0631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319232"/>
        <c:scaling>
          <c:orientation val="minMax"/>
          <c:max val="1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06317696"/>
        <c:crosses val="autoZero"/>
        <c:crossBetween val="between"/>
        <c:majorUnit val="0.2"/>
        <c:minorUnit val="2E-3"/>
      </c:valAx>
    </c:plotArea>
    <c:legend>
      <c:legendPos val="t"/>
      <c:layout>
        <c:manualLayout>
          <c:xMode val="edge"/>
          <c:yMode val="edge"/>
          <c:x val="8.8241574210025805E-2"/>
          <c:y val="3.2210444587689117E-2"/>
          <c:w val="0.83745782727729379"/>
          <c:h val="9.6590908199255365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060910489637072"/>
          <c:y val="0.18978627671541057"/>
          <c:w val="0.60306139318792051"/>
          <c:h val="0.73982230482059297"/>
        </c:manualLayout>
      </c:layout>
      <c:barChart>
        <c:barDir val="bar"/>
        <c:grouping val="percentStacked"/>
        <c:varyColors val="0"/>
        <c:ser>
          <c:idx val="0"/>
          <c:order val="0"/>
          <c:tx>
            <c:v>Fino alla scuola dell'obbligo</c:v>
          </c:tx>
          <c:invertIfNegative val="0"/>
          <c:cat>
            <c:strLit>
              <c:ptCount val="9"/>
              <c:pt idx="0">
                <c:v>Medici SSN</c:v>
              </c:pt>
              <c:pt idx="1">
                <c:v>Dirigenti</c:v>
              </c:pt>
              <c:pt idx="2">
                <c:v>Personale non dirigente</c:v>
              </c:pt>
              <c:pt idx="3">
                <c:v>Professori e ricercatori universitari</c:v>
              </c:pt>
              <c:pt idx="4">
                <c:v>Docenti Scuola e Afam</c:v>
              </c:pt>
              <c:pt idx="5">
                <c:v>Professionisti, Ricercatori e Tecnologi</c:v>
              </c:pt>
              <c:pt idx="6">
                <c:v>Personale Forze di polizia, Forze Armate, Vigili del Fuoco,
 Carriera Penitenziaria</c:v>
              </c:pt>
              <c:pt idx="7">
                <c:v>Diplomatici, Magistrati e Prefetti</c:v>
              </c:pt>
              <c:pt idx="8">
                <c:v>Altri</c:v>
              </c:pt>
            </c:strLit>
          </c:cat>
          <c:val>
            <c:numLit>
              <c:formatCode>0.0%</c:formatCode>
              <c:ptCount val="9"/>
              <c:pt idx="0">
                <c:v>3.517303076200852E-2</c:v>
              </c:pt>
              <c:pt idx="1">
                <c:v>2.0451080384837811E-2</c:v>
              </c:pt>
              <c:pt idx="2">
                <c:v>0.19125831116120537</c:v>
              </c:pt>
              <c:pt idx="3">
                <c:v>0</c:v>
              </c:pt>
              <c:pt idx="4">
                <c:v>4.1760753942334611E-2</c:v>
              </c:pt>
              <c:pt idx="5">
                <c:v>0</c:v>
              </c:pt>
              <c:pt idx="6">
                <c:v>0.17522597389438899</c:v>
              </c:pt>
              <c:pt idx="7">
                <c:v>0</c:v>
              </c:pt>
              <c:pt idx="8">
                <c:v>0.51698701298701299</c:v>
              </c:pt>
            </c:numLit>
          </c:val>
          <c:extLst>
            <c:ext xmlns:c16="http://schemas.microsoft.com/office/drawing/2014/chart" uri="{C3380CC4-5D6E-409C-BE32-E72D297353CC}">
              <c16:uniqueId val="{00000000-03A4-429F-8080-4E9304E6EACB}"/>
            </c:ext>
          </c:extLst>
        </c:ser>
        <c:ser>
          <c:idx val="1"/>
          <c:order val="1"/>
          <c:tx>
            <c:v>Licenza media superiore</c:v>
          </c:tx>
          <c:invertIfNegative val="0"/>
          <c:cat>
            <c:strLit>
              <c:ptCount val="9"/>
              <c:pt idx="0">
                <c:v>Medici SSN</c:v>
              </c:pt>
              <c:pt idx="1">
                <c:v>Dirigenti</c:v>
              </c:pt>
              <c:pt idx="2">
                <c:v>Personale non dirigente</c:v>
              </c:pt>
              <c:pt idx="3">
                <c:v>Professori e ricercatori universitari</c:v>
              </c:pt>
              <c:pt idx="4">
                <c:v>Docenti Scuola e Afam</c:v>
              </c:pt>
              <c:pt idx="5">
                <c:v>Professionisti, Ricercatori e Tecnologi</c:v>
              </c:pt>
              <c:pt idx="6">
                <c:v>Personale Forze di polizia, Forze Armate, Vigili del Fuoco,
 Carriera Penitenziaria</c:v>
              </c:pt>
              <c:pt idx="7">
                <c:v>Diplomatici, Magistrati e Prefetti</c:v>
              </c:pt>
              <c:pt idx="8">
                <c:v>Altri</c:v>
              </c:pt>
            </c:strLit>
          </c:cat>
          <c:val>
            <c:numLit>
              <c:formatCode>0.0%</c:formatCode>
              <c:ptCount val="9"/>
              <c:pt idx="0">
                <c:v>1.7714948759510712E-4</c:v>
              </c:pt>
              <c:pt idx="1">
                <c:v>6.8082645497082169E-3</c:v>
              </c:pt>
              <c:pt idx="2">
                <c:v>0.39614683638504905</c:v>
              </c:pt>
              <c:pt idx="3">
                <c:v>1.9594779950621153E-5</c:v>
              </c:pt>
              <c:pt idx="4">
                <c:v>0.63218717924792389</c:v>
              </c:pt>
              <c:pt idx="5">
                <c:v>9.8346548650808294E-4</c:v>
              </c:pt>
              <c:pt idx="6">
                <c:v>0</c:v>
              </c:pt>
              <c:pt idx="7">
                <c:v>0</c:v>
              </c:pt>
              <c:pt idx="8">
                <c:v>0.26929870129870132</c:v>
              </c:pt>
            </c:numLit>
          </c:val>
          <c:extLst>
            <c:ext xmlns:c16="http://schemas.microsoft.com/office/drawing/2014/chart" uri="{C3380CC4-5D6E-409C-BE32-E72D297353CC}">
              <c16:uniqueId val="{00000001-03A4-429F-8080-4E9304E6EACB}"/>
            </c:ext>
          </c:extLst>
        </c:ser>
        <c:ser>
          <c:idx val="2"/>
          <c:order val="2"/>
          <c:tx>
            <c:v>Laurea breve</c:v>
          </c:tx>
          <c:invertIfNegative val="0"/>
          <c:cat>
            <c:strLit>
              <c:ptCount val="9"/>
              <c:pt idx="0">
                <c:v>Medici SSN</c:v>
              </c:pt>
              <c:pt idx="1">
                <c:v>Dirigenti</c:v>
              </c:pt>
              <c:pt idx="2">
                <c:v>Personale non dirigente</c:v>
              </c:pt>
              <c:pt idx="3">
                <c:v>Professori e ricercatori universitari</c:v>
              </c:pt>
              <c:pt idx="4">
                <c:v>Docenti Scuola e Afam</c:v>
              </c:pt>
              <c:pt idx="5">
                <c:v>Professionisti, Ricercatori e Tecnologi</c:v>
              </c:pt>
              <c:pt idx="6">
                <c:v>Personale Forze di polizia, Forze Armate, Vigili del Fuoco,
 Carriera Penitenziaria</c:v>
              </c:pt>
              <c:pt idx="7">
                <c:v>Diplomatici, Magistrati e Prefetti</c:v>
              </c:pt>
              <c:pt idx="8">
                <c:v>Altri</c:v>
              </c:pt>
            </c:strLit>
          </c:cat>
          <c:val>
            <c:numLit>
              <c:formatCode>0.0%</c:formatCode>
              <c:ptCount val="9"/>
              <c:pt idx="0">
                <c:v>2.9229665453192675E-4</c:v>
              </c:pt>
              <c:pt idx="1">
                <c:v>8.4906156353504025E-3</c:v>
              </c:pt>
              <c:pt idx="2">
                <c:v>0.1573516634966394</c:v>
              </c:pt>
              <c:pt idx="3">
                <c:v>1.4892032762472078E-3</c:v>
              </c:pt>
              <c:pt idx="4">
                <c:v>6.1701035737613139E-2</c:v>
              </c:pt>
              <c:pt idx="5">
                <c:v>3.3191960169647798E-3</c:v>
              </c:pt>
              <c:pt idx="6">
                <c:v>8.5835981629817842E-2</c:v>
              </c:pt>
              <c:pt idx="7">
                <c:v>0</c:v>
              </c:pt>
              <c:pt idx="8">
                <c:v>2.6077922077922078E-2</c:v>
              </c:pt>
            </c:numLit>
          </c:val>
          <c:extLst>
            <c:ext xmlns:c16="http://schemas.microsoft.com/office/drawing/2014/chart" uri="{C3380CC4-5D6E-409C-BE32-E72D297353CC}">
              <c16:uniqueId val="{00000002-03A4-429F-8080-4E9304E6EACB}"/>
            </c:ext>
          </c:extLst>
        </c:ser>
        <c:ser>
          <c:idx val="3"/>
          <c:order val="3"/>
          <c:tx>
            <c:v>Laurea</c:v>
          </c:tx>
          <c:invertIfNegative val="0"/>
          <c:cat>
            <c:strLit>
              <c:ptCount val="9"/>
              <c:pt idx="0">
                <c:v>Medici SSN</c:v>
              </c:pt>
              <c:pt idx="1">
                <c:v>Dirigenti</c:v>
              </c:pt>
              <c:pt idx="2">
                <c:v>Personale non dirigente</c:v>
              </c:pt>
              <c:pt idx="3">
                <c:v>Professori e ricercatori universitari</c:v>
              </c:pt>
              <c:pt idx="4">
                <c:v>Docenti Scuola e Afam</c:v>
              </c:pt>
              <c:pt idx="5">
                <c:v>Professionisti, Ricercatori e Tecnologi</c:v>
              </c:pt>
              <c:pt idx="6">
                <c:v>Personale Forze di polizia, Forze Armate, Vigili del Fuoco,
 Carriera Penitenziaria</c:v>
              </c:pt>
              <c:pt idx="7">
                <c:v>Diplomatici, Magistrati e Prefetti</c:v>
              </c:pt>
              <c:pt idx="8">
                <c:v>Altri</c:v>
              </c:pt>
            </c:strLit>
          </c:cat>
          <c:val>
            <c:numLit>
              <c:formatCode>0.0%</c:formatCode>
              <c:ptCount val="9"/>
              <c:pt idx="0">
                <c:v>0.32692052188239046</c:v>
              </c:pt>
              <c:pt idx="1">
                <c:v>0.71768045844067085</c:v>
              </c:pt>
              <c:pt idx="2">
                <c:v>0.2326276184334827</c:v>
              </c:pt>
              <c:pt idx="3">
                <c:v>0.58578594662381944</c:v>
              </c:pt>
              <c:pt idx="4">
                <c:v>0.25172156387048616</c:v>
              </c:pt>
              <c:pt idx="5">
                <c:v>0.63113897596656221</c:v>
              </c:pt>
              <c:pt idx="6">
                <c:v>7.7453660494560844E-2</c:v>
              </c:pt>
              <c:pt idx="7">
                <c:v>0.9922945205479452</c:v>
              </c:pt>
              <c:pt idx="8">
                <c:v>0.17838961038961038</c:v>
              </c:pt>
            </c:numLit>
          </c:val>
          <c:extLst>
            <c:ext xmlns:c16="http://schemas.microsoft.com/office/drawing/2014/chart" uri="{C3380CC4-5D6E-409C-BE32-E72D297353CC}">
              <c16:uniqueId val="{00000003-03A4-429F-8080-4E9304E6EACB}"/>
            </c:ext>
          </c:extLst>
        </c:ser>
        <c:ser>
          <c:idx val="4"/>
          <c:order val="4"/>
          <c:tx>
            <c:v>Specializzazione post laurea/dottorato di ricerca</c:v>
          </c:tx>
          <c:spPr>
            <a:solidFill>
              <a:srgbClr val="A6A6A6"/>
            </a:solidFill>
          </c:spPr>
          <c:invertIfNegative val="1"/>
          <c:cat>
            <c:strLit>
              <c:ptCount val="9"/>
              <c:pt idx="0">
                <c:v>Medici SSN</c:v>
              </c:pt>
              <c:pt idx="1">
                <c:v>Dirigenti</c:v>
              </c:pt>
              <c:pt idx="2">
                <c:v>Personale non dirigente</c:v>
              </c:pt>
              <c:pt idx="3">
                <c:v>Professori e ricercatori universitari</c:v>
              </c:pt>
              <c:pt idx="4">
                <c:v>Docenti Scuola e Afam</c:v>
              </c:pt>
              <c:pt idx="5">
                <c:v>Professionisti, Ricercatori e Tecnologi</c:v>
              </c:pt>
              <c:pt idx="6">
                <c:v>Personale Forze di polizia, Forze Armate, Vigili del Fuoco,
 Carriera Penitenziaria</c:v>
              </c:pt>
              <c:pt idx="7">
                <c:v>Diplomatici, Magistrati e Prefetti</c:v>
              </c:pt>
              <c:pt idx="8">
                <c:v>Altri</c:v>
              </c:pt>
            </c:strLit>
          </c:cat>
          <c:val>
            <c:numLit>
              <c:formatCode>0.0%</c:formatCode>
              <c:ptCount val="9"/>
              <c:pt idx="0">
                <c:v>0.6328665444335202</c:v>
              </c:pt>
              <c:pt idx="1">
                <c:v>0.20813837337679408</c:v>
              </c:pt>
              <c:pt idx="2">
                <c:v>1.1381391307803324E-2</c:v>
              </c:pt>
              <c:pt idx="3">
                <c:v>0.38090292746012461</c:v>
              </c:pt>
              <c:pt idx="4">
                <c:v>7.642064010450686E-3</c:v>
              </c:pt>
              <c:pt idx="5">
                <c:v>0.34507345257852357</c:v>
              </c:pt>
              <c:pt idx="6">
                <c:v>8.9298414139662493E-3</c:v>
              </c:pt>
              <c:pt idx="7">
                <c:v>7.7054794520547941E-3</c:v>
              </c:pt>
              <c:pt idx="8">
                <c:v>3.1168831168831169E-3</c:v>
              </c:pt>
            </c:numLit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4-03A4-429F-8080-4E9304E6EACB}"/>
            </c:ext>
          </c:extLst>
        </c:ser>
        <c:ser>
          <c:idx val="5"/>
          <c:order val="5"/>
          <c:tx>
            <c:v>Altri titoli post laurea</c:v>
          </c:tx>
          <c:invertIfNegative val="0"/>
          <c:cat>
            <c:strLit>
              <c:ptCount val="9"/>
              <c:pt idx="0">
                <c:v>Medici SSN</c:v>
              </c:pt>
              <c:pt idx="1">
                <c:v>Dirigenti</c:v>
              </c:pt>
              <c:pt idx="2">
                <c:v>Personale non dirigente</c:v>
              </c:pt>
              <c:pt idx="3">
                <c:v>Professori e ricercatori universitari</c:v>
              </c:pt>
              <c:pt idx="4">
                <c:v>Docenti Scuola e Afam</c:v>
              </c:pt>
              <c:pt idx="5">
                <c:v>Professionisti, Ricercatori e Tecnologi</c:v>
              </c:pt>
              <c:pt idx="6">
                <c:v>Personale Forze di polizia, Forze Armate, Vigili del Fuoco,
 Carriera Penitenziaria</c:v>
              </c:pt>
              <c:pt idx="7">
                <c:v>Diplomatici, Magistrati e Prefetti</c:v>
              </c:pt>
              <c:pt idx="8">
                <c:v>Altri</c:v>
              </c:pt>
            </c:strLit>
          </c:cat>
          <c:val>
            <c:numLit>
              <c:formatCode>0.0%</c:formatCode>
              <c:ptCount val="9"/>
              <c:pt idx="0">
                <c:v>4.5704567799537636E-3</c:v>
              </c:pt>
              <c:pt idx="1">
                <c:v>3.8431207612638664E-2</c:v>
              </c:pt>
              <c:pt idx="2">
                <c:v>1.1234179215820152E-2</c:v>
              </c:pt>
              <c:pt idx="3">
                <c:v>3.1802327859858134E-2</c:v>
              </c:pt>
              <c:pt idx="4">
                <c:v>4.9874031911915648E-3</c:v>
              </c:pt>
              <c:pt idx="5">
                <c:v>1.9484909951441393E-2</c:v>
              </c:pt>
              <c:pt idx="6">
                <c:v>2.6530377633114648E-2</c:v>
              </c:pt>
              <c:pt idx="7">
                <c:v>0</c:v>
              </c:pt>
              <c:pt idx="8">
                <c:v>6.1298701298701302E-3</c:v>
              </c:pt>
            </c:numLit>
          </c:val>
          <c:extLst>
            <c:ext xmlns:c16="http://schemas.microsoft.com/office/drawing/2014/chart" uri="{C3380CC4-5D6E-409C-BE32-E72D297353CC}">
              <c16:uniqueId val="{00000005-03A4-429F-8080-4E9304E6E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790912"/>
        <c:axId val="108792448"/>
      </c:barChart>
      <c:catAx>
        <c:axId val="108790912"/>
        <c:scaling>
          <c:orientation val="minMax"/>
        </c:scaling>
        <c:delete val="0"/>
        <c:axPos val="l"/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0879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792448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0879091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6040063388302878"/>
          <c:y val="2.6915026846507074E-2"/>
          <c:w val="0.72635616302679162"/>
          <c:h val="0.10771864668653164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147637</xdr:rowOff>
    </xdr:from>
    <xdr:to>
      <xdr:col>7</xdr:col>
      <xdr:colOff>457200</xdr:colOff>
      <xdr:row>33</xdr:row>
      <xdr:rowOff>9525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8B17ADB-D0F5-48C8-8BE3-F5DFFD6F8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114300</xdr:rowOff>
    </xdr:from>
    <xdr:to>
      <xdr:col>10</xdr:col>
      <xdr:colOff>19051</xdr:colOff>
      <xdr:row>30</xdr:row>
      <xdr:rowOff>116205</xdr:rowOff>
    </xdr:to>
    <xdr:graphicFrame macro="">
      <xdr:nvGraphicFramePr>
        <xdr:cNvPr id="3" name="Grafico 3">
          <a:extLst>
            <a:ext uri="{FF2B5EF4-FFF2-40B4-BE49-F238E27FC236}">
              <a16:creationId xmlns:a16="http://schemas.microsoft.com/office/drawing/2014/main" id="{4BEF4778-288D-498C-AD3E-A904A2D52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42862</xdr:rowOff>
    </xdr:from>
    <xdr:to>
      <xdr:col>8</xdr:col>
      <xdr:colOff>942975</xdr:colOff>
      <xdr:row>28</xdr:row>
      <xdr:rowOff>142875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CDB1DCE-EEAC-4849-8BE7-E42E7A98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9</xdr:col>
      <xdr:colOff>19050</xdr:colOff>
      <xdr:row>37</xdr:row>
      <xdr:rowOff>0</xdr:rowOff>
    </xdr:to>
    <xdr:graphicFrame macro="">
      <xdr:nvGraphicFramePr>
        <xdr:cNvPr id="3" name="Grafico 1">
          <a:extLst>
            <a:ext uri="{FF2B5EF4-FFF2-40B4-BE49-F238E27FC236}">
              <a16:creationId xmlns:a16="http://schemas.microsoft.com/office/drawing/2014/main" id="{05FB26AE-E66C-478B-A8CE-CEC56B546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0.07019</cdr:x>
      <cdr:y>0.89095</cdr:y>
    </cdr:from>
    <cdr:to>
      <cdr:x>0.14812</cdr:x>
      <cdr:y>0.95273</cdr:y>
    </cdr:to>
    <cdr:sp macro="" textlink="">
      <cdr:nvSpPr>
        <cdr:cNvPr id="137217" name="CasellaDiTes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230" y="4667464"/>
          <a:ext cx="613126" cy="323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+mn-lt"/>
            </a:rPr>
            <a:t>FUNZIONI CENTRALI</a:t>
          </a:r>
          <a:endParaRPr lang="it-IT"/>
        </a:p>
      </cdr:txBody>
    </cdr:sp>
  </cdr:relSizeAnchor>
  <cdr:relSizeAnchor xmlns:cdr="http://schemas.openxmlformats.org/drawingml/2006/chartDrawing">
    <cdr:from>
      <cdr:x>0.21295</cdr:x>
      <cdr:y>0.89153</cdr:y>
    </cdr:from>
    <cdr:to>
      <cdr:x>0.3068</cdr:x>
      <cdr:y>0.95091</cdr:y>
    </cdr:to>
    <cdr:sp macro="" textlink="">
      <cdr:nvSpPr>
        <cdr:cNvPr id="137221" name="CasellaDiTes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4139" y="5181303"/>
          <a:ext cx="715781" cy="3451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+mn-lt"/>
            </a:rPr>
            <a:t>ISTRUZIONE E RICERCA</a:t>
          </a:r>
          <a:endParaRPr lang="it-IT" sz="900"/>
        </a:p>
      </cdr:txBody>
    </cdr:sp>
  </cdr:relSizeAnchor>
  <cdr:relSizeAnchor xmlns:cdr="http://schemas.openxmlformats.org/drawingml/2006/chartDrawing">
    <cdr:from>
      <cdr:x>0.37304</cdr:x>
      <cdr:y>0.89214</cdr:y>
    </cdr:from>
    <cdr:to>
      <cdr:x>0.45408</cdr:x>
      <cdr:y>0.9502</cdr:y>
    </cdr:to>
    <cdr:sp macro="" textlink="">
      <cdr:nvSpPr>
        <cdr:cNvPr id="137222" name="CasellaDiTes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5750" y="5798193"/>
          <a:ext cx="624697" cy="3773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+mn-lt"/>
            </a:rPr>
            <a:t>FUNZIONI LOCALI</a:t>
          </a:r>
          <a:endParaRPr lang="it-IT" sz="900"/>
        </a:p>
      </cdr:txBody>
    </cdr:sp>
  </cdr:relSizeAnchor>
  <cdr:relSizeAnchor xmlns:cdr="http://schemas.openxmlformats.org/drawingml/2006/chartDrawing">
    <cdr:from>
      <cdr:x>0.66876</cdr:x>
      <cdr:y>0.89129</cdr:y>
    </cdr:from>
    <cdr:to>
      <cdr:x>0.78398</cdr:x>
      <cdr:y>0.99371</cdr:y>
    </cdr:to>
    <cdr:sp macro="" textlink="">
      <cdr:nvSpPr>
        <cdr:cNvPr id="137224" name="CasellaDiTes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00538" y="5179908"/>
          <a:ext cx="878766" cy="5952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+mn-lt"/>
            </a:rPr>
            <a:t>COMPARTO AUTONOMO O FUORI COMPARTO</a:t>
          </a:r>
          <a:endParaRPr lang="it-IT" sz="900"/>
        </a:p>
      </cdr:txBody>
    </cdr:sp>
  </cdr:relSizeAnchor>
  <cdr:relSizeAnchor xmlns:cdr="http://schemas.openxmlformats.org/drawingml/2006/chartDrawing">
    <cdr:from>
      <cdr:x>0.53284</cdr:x>
      <cdr:y>0.89688</cdr:y>
    </cdr:from>
    <cdr:to>
      <cdr:x>0.60883</cdr:x>
      <cdr:y>0.93339</cdr:y>
    </cdr:to>
    <cdr:sp macro="" textlink="">
      <cdr:nvSpPr>
        <cdr:cNvPr id="10" name="CasellaDiTesto 1"/>
        <cdr:cNvSpPr txBox="1"/>
      </cdr:nvSpPr>
      <cdr:spPr>
        <a:xfrm xmlns:a="http://schemas.openxmlformats.org/drawingml/2006/main">
          <a:off x="4107616" y="5829010"/>
          <a:ext cx="585799" cy="237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it-IT" sz="900" b="1"/>
            <a:t>SANITA'</a:t>
          </a:r>
        </a:p>
        <a:p xmlns:a="http://schemas.openxmlformats.org/drawingml/2006/main">
          <a:pPr algn="ctr"/>
          <a:endParaRPr lang="it-IT" sz="900" b="1"/>
        </a:p>
      </cdr:txBody>
    </cdr:sp>
  </cdr:relSizeAnchor>
  <cdr:relSizeAnchor xmlns:cdr="http://schemas.openxmlformats.org/drawingml/2006/chartDrawing">
    <cdr:from>
      <cdr:x>0.82725</cdr:x>
      <cdr:y>0.88951</cdr:y>
    </cdr:from>
    <cdr:to>
      <cdr:x>0.94085</cdr:x>
      <cdr:y>0.97451</cdr:y>
    </cdr:to>
    <cdr:sp macro="" textlink="">
      <cdr:nvSpPr>
        <cdr:cNvPr id="137228" name="CasellaDiTes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7195" y="5781148"/>
          <a:ext cx="875698" cy="552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+mn-lt"/>
            </a:rPr>
            <a:t>PERSONALE IN REGIME DI DIRITTO PUBBLICO</a:t>
          </a:r>
          <a:endParaRPr lang="it-IT" sz="9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114300</xdr:rowOff>
    </xdr:from>
    <xdr:to>
      <xdr:col>10</xdr:col>
      <xdr:colOff>57150</xdr:colOff>
      <xdr:row>33</xdr:row>
      <xdr:rowOff>142875</xdr:rowOff>
    </xdr:to>
    <xdr:graphicFrame macro="">
      <xdr:nvGraphicFramePr>
        <xdr:cNvPr id="11" name="Grafico 1">
          <a:extLst>
            <a:ext uri="{FF2B5EF4-FFF2-40B4-BE49-F238E27FC236}">
              <a16:creationId xmlns:a16="http://schemas.microsoft.com/office/drawing/2014/main" id="{787974EB-5E28-42FC-AE54-8A59D0377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108584</xdr:colOff>
      <xdr:row>7</xdr:row>
      <xdr:rowOff>66675</xdr:rowOff>
    </xdr:from>
    <xdr:to>
      <xdr:col>4</xdr:col>
      <xdr:colOff>323850</xdr:colOff>
      <xdr:row>8</xdr:row>
      <xdr:rowOff>47625</xdr:rowOff>
    </xdr:to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FC8A872E-61AE-4CA1-8F39-D7507ADCF7BE}"/>
            </a:ext>
          </a:extLst>
        </xdr:cNvPr>
        <xdr:cNvSpPr txBox="1"/>
      </xdr:nvSpPr>
      <xdr:spPr>
        <a:xfrm flipH="1">
          <a:off x="2918459" y="1533525"/>
          <a:ext cx="215266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/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A2A5-993D-4A2C-A2AF-C0D04FC42CBE}">
  <dimension ref="A1:J158"/>
  <sheetViews>
    <sheetView showGridLines="0" tabSelected="1" zoomScaleNormal="100" workbookViewId="0">
      <selection activeCell="L6" sqref="L6"/>
    </sheetView>
  </sheetViews>
  <sheetFormatPr defaultColWidth="9.140625" defaultRowHeight="12.75" outlineLevelRow="2" x14ac:dyDescent="0.2"/>
  <cols>
    <col min="1" max="1" width="39.28515625" style="119" customWidth="1"/>
    <col min="2" max="2" width="0.85546875" style="90" customWidth="1"/>
    <col min="3" max="3" width="13.7109375" style="93" customWidth="1"/>
    <col min="4" max="8" width="13.7109375" style="90" customWidth="1"/>
    <col min="9" max="9" width="13.7109375" style="94" customWidth="1"/>
    <col min="10" max="16384" width="9.140625" style="90"/>
  </cols>
  <sheetData>
    <row r="1" spans="1:10" s="77" customFormat="1" ht="22.7" customHeight="1" x14ac:dyDescent="0.25">
      <c r="A1" s="132" t="s">
        <v>177</v>
      </c>
      <c r="B1" s="78"/>
      <c r="D1" s="79"/>
      <c r="E1" s="80"/>
      <c r="F1" s="80"/>
      <c r="I1" s="81"/>
    </row>
    <row r="2" spans="1:10" s="82" customFormat="1" ht="13.7" customHeight="1" x14ac:dyDescent="0.2">
      <c r="A2" s="83" t="s">
        <v>191</v>
      </c>
      <c r="B2" s="84"/>
      <c r="D2" s="85"/>
      <c r="E2" s="86"/>
      <c r="F2" s="86"/>
      <c r="I2" s="87"/>
    </row>
    <row r="3" spans="1:10" s="82" customFormat="1" ht="6.75" customHeight="1" x14ac:dyDescent="0.2">
      <c r="A3" s="83"/>
      <c r="B3" s="84"/>
      <c r="D3" s="85"/>
      <c r="E3" s="86"/>
      <c r="F3" s="86"/>
      <c r="I3" s="87"/>
    </row>
    <row r="4" spans="1:10" ht="47.25" customHeight="1" x14ac:dyDescent="0.2">
      <c r="A4" s="88" t="s">
        <v>167</v>
      </c>
      <c r="B4" s="89"/>
      <c r="C4" s="72" t="s">
        <v>168</v>
      </c>
      <c r="D4" s="72" t="s">
        <v>169</v>
      </c>
      <c r="E4" s="72" t="s">
        <v>174</v>
      </c>
      <c r="F4" s="73" t="s">
        <v>170</v>
      </c>
      <c r="G4" s="71" t="s">
        <v>171</v>
      </c>
      <c r="H4" s="71" t="s">
        <v>173</v>
      </c>
      <c r="I4" s="71" t="s">
        <v>172</v>
      </c>
      <c r="J4" s="8"/>
    </row>
    <row r="5" spans="1:10" ht="5.25" customHeight="1" x14ac:dyDescent="0.2">
      <c r="A5" s="91"/>
      <c r="B5" s="92"/>
    </row>
    <row r="6" spans="1:10" s="104" customFormat="1" ht="13.7" customHeight="1" outlineLevel="2" x14ac:dyDescent="0.2">
      <c r="A6" s="96" t="s">
        <v>0</v>
      </c>
      <c r="B6" s="95"/>
      <c r="C6" s="97">
        <v>12197</v>
      </c>
      <c r="D6" s="97">
        <v>23230</v>
      </c>
      <c r="E6" s="97">
        <v>2769</v>
      </c>
      <c r="F6" s="97">
        <v>15553</v>
      </c>
      <c r="G6" s="97">
        <v>996</v>
      </c>
      <c r="H6" s="97">
        <v>739</v>
      </c>
      <c r="I6" s="98">
        <v>55484</v>
      </c>
      <c r="J6" s="97"/>
    </row>
    <row r="7" spans="1:10" s="104" customFormat="1" ht="13.7" customHeight="1" outlineLevel="2" x14ac:dyDescent="0.2">
      <c r="A7" s="96" t="s">
        <v>1</v>
      </c>
      <c r="B7" s="95"/>
      <c r="C7" s="97">
        <v>5368</v>
      </c>
      <c r="D7" s="97">
        <v>29048</v>
      </c>
      <c r="E7" s="97">
        <v>3892</v>
      </c>
      <c r="F7" s="97">
        <v>25726</v>
      </c>
      <c r="G7" s="97">
        <v>1533</v>
      </c>
      <c r="H7" s="97">
        <v>1418</v>
      </c>
      <c r="I7" s="98">
        <v>66985</v>
      </c>
      <c r="J7" s="97"/>
    </row>
    <row r="8" spans="1:10" s="104" customFormat="1" ht="21.2" customHeight="1" outlineLevel="1" x14ac:dyDescent="0.2">
      <c r="A8" s="99" t="s">
        <v>13</v>
      </c>
      <c r="B8" s="100"/>
      <c r="C8" s="101">
        <v>17565</v>
      </c>
      <c r="D8" s="101">
        <v>52278</v>
      </c>
      <c r="E8" s="101">
        <v>6661</v>
      </c>
      <c r="F8" s="101">
        <v>41279</v>
      </c>
      <c r="G8" s="101">
        <v>2529</v>
      </c>
      <c r="H8" s="101">
        <v>2157</v>
      </c>
      <c r="I8" s="102">
        <v>122469</v>
      </c>
      <c r="J8" s="103"/>
    </row>
    <row r="9" spans="1:10" s="104" customFormat="1" ht="2.25" customHeight="1" outlineLevel="1" x14ac:dyDescent="0.2">
      <c r="A9" s="105"/>
      <c r="B9" s="106"/>
      <c r="C9" s="107"/>
      <c r="D9" s="107"/>
      <c r="E9" s="107"/>
      <c r="F9" s="107"/>
      <c r="G9" s="107"/>
      <c r="H9" s="107"/>
      <c r="I9" s="108">
        <v>0</v>
      </c>
      <c r="J9" s="103"/>
    </row>
    <row r="10" spans="1:10" s="111" customFormat="1" ht="13.7" customHeight="1" outlineLevel="2" x14ac:dyDescent="0.2">
      <c r="A10" s="96" t="s">
        <v>0</v>
      </c>
      <c r="B10" s="95"/>
      <c r="C10" s="97">
        <v>1185</v>
      </c>
      <c r="D10" s="97">
        <v>7065</v>
      </c>
      <c r="E10" s="97">
        <v>917</v>
      </c>
      <c r="F10" s="97">
        <v>9487</v>
      </c>
      <c r="G10" s="97">
        <v>392</v>
      </c>
      <c r="H10" s="97">
        <v>481</v>
      </c>
      <c r="I10" s="98">
        <v>19527</v>
      </c>
      <c r="J10" s="97"/>
    </row>
    <row r="11" spans="1:10" s="95" customFormat="1" ht="13.7" customHeight="1" outlineLevel="2" x14ac:dyDescent="0.2">
      <c r="A11" s="96" t="s">
        <v>1</v>
      </c>
      <c r="C11" s="97">
        <v>1215</v>
      </c>
      <c r="D11" s="97">
        <v>5712</v>
      </c>
      <c r="E11" s="97">
        <v>732</v>
      </c>
      <c r="F11" s="97">
        <v>9808</v>
      </c>
      <c r="G11" s="97">
        <v>382</v>
      </c>
      <c r="H11" s="97">
        <v>361</v>
      </c>
      <c r="I11" s="98">
        <v>18210</v>
      </c>
      <c r="J11" s="97"/>
    </row>
    <row r="12" spans="1:10" s="112" customFormat="1" ht="21.2" customHeight="1" outlineLevel="1" x14ac:dyDescent="0.2">
      <c r="A12" s="99" t="s">
        <v>14</v>
      </c>
      <c r="B12" s="100"/>
      <c r="C12" s="101">
        <v>2400</v>
      </c>
      <c r="D12" s="101">
        <v>12777</v>
      </c>
      <c r="E12" s="101">
        <v>1649</v>
      </c>
      <c r="F12" s="101">
        <v>19295</v>
      </c>
      <c r="G12" s="101">
        <v>774</v>
      </c>
      <c r="H12" s="101">
        <v>842</v>
      </c>
      <c r="I12" s="102">
        <v>37737</v>
      </c>
      <c r="J12" s="103"/>
    </row>
    <row r="13" spans="1:10" s="104" customFormat="1" ht="2.25" customHeight="1" outlineLevel="1" x14ac:dyDescent="0.2">
      <c r="A13" s="105"/>
      <c r="B13" s="106"/>
      <c r="C13" s="107"/>
      <c r="D13" s="107"/>
      <c r="E13" s="107"/>
      <c r="F13" s="107"/>
      <c r="G13" s="107"/>
      <c r="H13" s="107"/>
      <c r="I13" s="108">
        <v>0</v>
      </c>
      <c r="J13" s="103"/>
    </row>
    <row r="14" spans="1:10" s="104" customFormat="1" ht="13.7" customHeight="1" outlineLevel="2" x14ac:dyDescent="0.2">
      <c r="A14" s="96" t="s">
        <v>0</v>
      </c>
      <c r="B14" s="109"/>
      <c r="C14" s="97">
        <v>962</v>
      </c>
      <c r="D14" s="97">
        <v>5063</v>
      </c>
      <c r="E14" s="97">
        <v>1349</v>
      </c>
      <c r="F14" s="97">
        <v>7134</v>
      </c>
      <c r="G14" s="97">
        <v>80</v>
      </c>
      <c r="H14" s="97">
        <v>38</v>
      </c>
      <c r="I14" s="98">
        <v>14626</v>
      </c>
      <c r="J14" s="110"/>
    </row>
    <row r="15" spans="1:10" s="104" customFormat="1" ht="13.7" customHeight="1" outlineLevel="2" x14ac:dyDescent="0.2">
      <c r="A15" s="96" t="s">
        <v>1</v>
      </c>
      <c r="B15" s="109"/>
      <c r="C15" s="97">
        <v>888</v>
      </c>
      <c r="D15" s="97">
        <v>7969</v>
      </c>
      <c r="E15" s="97">
        <v>2638</v>
      </c>
      <c r="F15" s="97">
        <v>10483</v>
      </c>
      <c r="G15" s="97">
        <v>100</v>
      </c>
      <c r="H15" s="97">
        <v>65</v>
      </c>
      <c r="I15" s="98">
        <v>22143</v>
      </c>
      <c r="J15" s="110"/>
    </row>
    <row r="16" spans="1:10" s="104" customFormat="1" ht="21.2" customHeight="1" outlineLevel="1" x14ac:dyDescent="0.2">
      <c r="A16" s="99" t="s">
        <v>2</v>
      </c>
      <c r="B16" s="100"/>
      <c r="C16" s="101">
        <v>1850</v>
      </c>
      <c r="D16" s="101">
        <v>13032</v>
      </c>
      <c r="E16" s="101">
        <v>3987</v>
      </c>
      <c r="F16" s="101">
        <v>17617</v>
      </c>
      <c r="G16" s="101">
        <v>180</v>
      </c>
      <c r="H16" s="101">
        <v>103</v>
      </c>
      <c r="I16" s="102">
        <v>36769</v>
      </c>
      <c r="J16" s="103"/>
    </row>
    <row r="17" spans="1:10" s="104" customFormat="1" ht="2.25" customHeight="1" outlineLevel="1" x14ac:dyDescent="0.2">
      <c r="A17" s="105"/>
      <c r="B17" s="106"/>
      <c r="C17" s="107"/>
      <c r="D17" s="107"/>
      <c r="E17" s="107"/>
      <c r="F17" s="107"/>
      <c r="G17" s="107"/>
      <c r="H17" s="107"/>
      <c r="I17" s="108">
        <v>0</v>
      </c>
      <c r="J17" s="103"/>
    </row>
    <row r="18" spans="1:10" s="104" customFormat="1" ht="13.7" customHeight="1" outlineLevel="2" x14ac:dyDescent="0.2">
      <c r="A18" s="96" t="s">
        <v>0</v>
      </c>
      <c r="B18" s="109"/>
      <c r="C18" s="97">
        <v>3</v>
      </c>
      <c r="D18" s="97">
        <v>6</v>
      </c>
      <c r="E18" s="97">
        <v>2</v>
      </c>
      <c r="F18" s="97">
        <v>20</v>
      </c>
      <c r="G18" s="97">
        <v>11</v>
      </c>
      <c r="H18" s="97">
        <v>3</v>
      </c>
      <c r="I18" s="98">
        <v>45</v>
      </c>
      <c r="J18" s="110"/>
    </row>
    <row r="19" spans="1:10" s="104" customFormat="1" ht="13.7" customHeight="1" outlineLevel="2" x14ac:dyDescent="0.2">
      <c r="A19" s="96" t="s">
        <v>1</v>
      </c>
      <c r="B19" s="109"/>
      <c r="C19" s="97">
        <v>0</v>
      </c>
      <c r="D19" s="97">
        <v>7</v>
      </c>
      <c r="E19" s="97">
        <v>1</v>
      </c>
      <c r="F19" s="97">
        <v>29</v>
      </c>
      <c r="G19" s="97">
        <v>10</v>
      </c>
      <c r="H19" s="97">
        <v>0</v>
      </c>
      <c r="I19" s="98">
        <v>47</v>
      </c>
      <c r="J19" s="110"/>
    </row>
    <row r="20" spans="1:10" s="104" customFormat="1" ht="21.2" customHeight="1" outlineLevel="1" x14ac:dyDescent="0.2">
      <c r="A20" s="99" t="s">
        <v>190</v>
      </c>
      <c r="B20" s="100"/>
      <c r="C20" s="101">
        <v>3</v>
      </c>
      <c r="D20" s="101">
        <v>13</v>
      </c>
      <c r="E20" s="101">
        <v>3</v>
      </c>
      <c r="F20" s="101">
        <v>49</v>
      </c>
      <c r="G20" s="101">
        <v>21</v>
      </c>
      <c r="H20" s="101">
        <v>3</v>
      </c>
      <c r="I20" s="102">
        <v>92</v>
      </c>
      <c r="J20" s="103"/>
    </row>
    <row r="21" spans="1:10" s="104" customFormat="1" ht="2.25" customHeight="1" outlineLevel="1" x14ac:dyDescent="0.2">
      <c r="A21" s="105"/>
      <c r="B21" s="106"/>
      <c r="C21" s="107"/>
      <c r="D21" s="107"/>
      <c r="E21" s="107"/>
      <c r="F21" s="107"/>
      <c r="G21" s="107"/>
      <c r="H21" s="107"/>
      <c r="I21" s="108"/>
      <c r="J21" s="103"/>
    </row>
    <row r="22" spans="1:10" s="104" customFormat="1" ht="13.7" customHeight="1" outlineLevel="2" x14ac:dyDescent="0.2">
      <c r="A22" s="96" t="s">
        <v>0</v>
      </c>
      <c r="B22" s="109"/>
      <c r="C22" s="97">
        <v>4</v>
      </c>
      <c r="D22" s="97">
        <v>18</v>
      </c>
      <c r="E22" s="97">
        <v>2</v>
      </c>
      <c r="F22" s="97">
        <v>10</v>
      </c>
      <c r="G22" s="97">
        <v>2</v>
      </c>
      <c r="H22" s="97">
        <v>0</v>
      </c>
      <c r="I22" s="98">
        <v>36</v>
      </c>
      <c r="J22" s="110"/>
    </row>
    <row r="23" spans="1:10" s="104" customFormat="1" ht="13.7" customHeight="1" outlineLevel="2" x14ac:dyDescent="0.2">
      <c r="A23" s="96" t="s">
        <v>1</v>
      </c>
      <c r="B23" s="109"/>
      <c r="C23" s="97">
        <v>0</v>
      </c>
      <c r="D23" s="97">
        <v>1</v>
      </c>
      <c r="E23" s="97">
        <v>4</v>
      </c>
      <c r="F23" s="97">
        <v>10</v>
      </c>
      <c r="G23" s="97">
        <v>5</v>
      </c>
      <c r="H23" s="97">
        <v>2</v>
      </c>
      <c r="I23" s="98">
        <v>22</v>
      </c>
      <c r="J23" s="110"/>
    </row>
    <row r="24" spans="1:10" s="104" customFormat="1" ht="21.2" customHeight="1" outlineLevel="1" x14ac:dyDescent="0.2">
      <c r="A24" s="99" t="s">
        <v>178</v>
      </c>
      <c r="B24" s="100"/>
      <c r="C24" s="101">
        <v>4</v>
      </c>
      <c r="D24" s="101">
        <v>19</v>
      </c>
      <c r="E24" s="101">
        <v>6</v>
      </c>
      <c r="F24" s="101">
        <v>20</v>
      </c>
      <c r="G24" s="101">
        <v>7</v>
      </c>
      <c r="H24" s="101">
        <v>2</v>
      </c>
      <c r="I24" s="102">
        <v>58</v>
      </c>
      <c r="J24" s="103"/>
    </row>
    <row r="25" spans="1:10" s="104" customFormat="1" ht="2.25" customHeight="1" outlineLevel="1" x14ac:dyDescent="0.2">
      <c r="A25" s="105"/>
      <c r="B25" s="106"/>
      <c r="C25" s="107"/>
      <c r="D25" s="107"/>
      <c r="E25" s="107"/>
      <c r="F25" s="107"/>
      <c r="G25" s="107"/>
      <c r="H25" s="107"/>
      <c r="I25" s="108"/>
      <c r="J25" s="103"/>
    </row>
    <row r="26" spans="1:10" s="104" customFormat="1" ht="13.7" customHeight="1" outlineLevel="2" x14ac:dyDescent="0.2">
      <c r="A26" s="96" t="s">
        <v>0</v>
      </c>
      <c r="B26" s="109"/>
      <c r="C26" s="97">
        <v>20</v>
      </c>
      <c r="D26" s="97">
        <v>164</v>
      </c>
      <c r="E26" s="97">
        <v>9</v>
      </c>
      <c r="F26" s="97">
        <v>350</v>
      </c>
      <c r="G26" s="97">
        <v>13</v>
      </c>
      <c r="H26" s="97">
        <v>5</v>
      </c>
      <c r="I26" s="98">
        <v>561</v>
      </c>
      <c r="J26" s="110"/>
    </row>
    <row r="27" spans="1:10" s="104" customFormat="1" ht="13.7" customHeight="1" outlineLevel="2" x14ac:dyDescent="0.2">
      <c r="A27" s="96" t="s">
        <v>1</v>
      </c>
      <c r="B27" s="109"/>
      <c r="C27" s="97">
        <v>3</v>
      </c>
      <c r="D27" s="97">
        <v>89</v>
      </c>
      <c r="E27" s="97">
        <v>8</v>
      </c>
      <c r="F27" s="97">
        <v>181</v>
      </c>
      <c r="G27" s="97">
        <v>5</v>
      </c>
      <c r="H27" s="97">
        <v>10</v>
      </c>
      <c r="I27" s="98">
        <v>296</v>
      </c>
      <c r="J27" s="110"/>
    </row>
    <row r="28" spans="1:10" s="104" customFormat="1" ht="21.2" customHeight="1" outlineLevel="1" x14ac:dyDescent="0.2">
      <c r="A28" s="99" t="s">
        <v>179</v>
      </c>
      <c r="B28" s="100"/>
      <c r="C28" s="101">
        <v>23</v>
      </c>
      <c r="D28" s="101">
        <v>253</v>
      </c>
      <c r="E28" s="101">
        <v>17</v>
      </c>
      <c r="F28" s="101">
        <v>531</v>
      </c>
      <c r="G28" s="101">
        <v>18</v>
      </c>
      <c r="H28" s="101">
        <v>15</v>
      </c>
      <c r="I28" s="102">
        <v>857</v>
      </c>
      <c r="J28" s="103"/>
    </row>
    <row r="29" spans="1:10" s="104" customFormat="1" ht="2.25" customHeight="1" outlineLevel="1" x14ac:dyDescent="0.2">
      <c r="A29" s="105"/>
      <c r="B29" s="106"/>
      <c r="C29" s="107"/>
      <c r="D29" s="107"/>
      <c r="E29" s="107"/>
      <c r="F29" s="107"/>
      <c r="G29" s="107"/>
      <c r="H29" s="107"/>
      <c r="I29" s="108"/>
      <c r="J29" s="103"/>
    </row>
    <row r="30" spans="1:10" s="104" customFormat="1" ht="13.7" customHeight="1" outlineLevel="2" x14ac:dyDescent="0.2">
      <c r="A30" s="96" t="s">
        <v>0</v>
      </c>
      <c r="B30" s="109"/>
      <c r="C30" s="97">
        <v>14371</v>
      </c>
      <c r="D30" s="97">
        <v>35546</v>
      </c>
      <c r="E30" s="97">
        <v>5048</v>
      </c>
      <c r="F30" s="97">
        <v>32554</v>
      </c>
      <c r="G30" s="97">
        <v>1494</v>
      </c>
      <c r="H30" s="97">
        <v>1266</v>
      </c>
      <c r="I30" s="98">
        <v>90279</v>
      </c>
      <c r="J30" s="110"/>
    </row>
    <row r="31" spans="1:10" s="104" customFormat="1" ht="13.7" customHeight="1" outlineLevel="2" x14ac:dyDescent="0.2">
      <c r="A31" s="96" t="s">
        <v>1</v>
      </c>
      <c r="B31" s="109"/>
      <c r="C31" s="97">
        <v>7474</v>
      </c>
      <c r="D31" s="97">
        <v>42826</v>
      </c>
      <c r="E31" s="97">
        <v>7275</v>
      </c>
      <c r="F31" s="97">
        <v>46237</v>
      </c>
      <c r="G31" s="97">
        <v>2035</v>
      </c>
      <c r="H31" s="97">
        <v>1856</v>
      </c>
      <c r="I31" s="98">
        <v>107703</v>
      </c>
      <c r="J31" s="110"/>
    </row>
    <row r="32" spans="1:10" s="133" customFormat="1" ht="21.2" customHeight="1" x14ac:dyDescent="0.2">
      <c r="A32" s="99" t="s">
        <v>180</v>
      </c>
      <c r="B32" s="128"/>
      <c r="C32" s="134">
        <v>21845</v>
      </c>
      <c r="D32" s="134">
        <v>78372</v>
      </c>
      <c r="E32" s="134">
        <v>12323</v>
      </c>
      <c r="F32" s="134">
        <v>78791</v>
      </c>
      <c r="G32" s="134">
        <v>3529</v>
      </c>
      <c r="H32" s="134">
        <v>3122</v>
      </c>
      <c r="I32" s="134">
        <v>197982</v>
      </c>
      <c r="J32" s="135"/>
    </row>
    <row r="33" spans="1:10" s="104" customFormat="1" ht="2.25" customHeight="1" x14ac:dyDescent="0.2">
      <c r="A33" s="105"/>
      <c r="B33" s="106"/>
      <c r="C33" s="107"/>
      <c r="D33" s="107"/>
      <c r="E33" s="107"/>
      <c r="F33" s="107"/>
      <c r="G33" s="107"/>
      <c r="H33" s="107"/>
      <c r="I33" s="108"/>
      <c r="J33" s="103"/>
    </row>
    <row r="34" spans="1:10" s="95" customFormat="1" ht="13.7" customHeight="1" outlineLevel="2" x14ac:dyDescent="0.2">
      <c r="A34" s="96" t="s">
        <v>0</v>
      </c>
      <c r="C34" s="97">
        <v>20</v>
      </c>
      <c r="D34" s="97">
        <v>90</v>
      </c>
      <c r="E34" s="97">
        <v>1</v>
      </c>
      <c r="F34" s="97">
        <v>512</v>
      </c>
      <c r="G34" s="97">
        <v>3</v>
      </c>
      <c r="H34" s="97">
        <v>0</v>
      </c>
      <c r="I34" s="98">
        <v>626</v>
      </c>
      <c r="J34" s="97"/>
    </row>
    <row r="35" spans="1:10" s="95" customFormat="1" ht="13.7" customHeight="1" outlineLevel="2" x14ac:dyDescent="0.2">
      <c r="A35" s="96" t="s">
        <v>1</v>
      </c>
      <c r="C35" s="97">
        <v>17</v>
      </c>
      <c r="D35" s="97">
        <v>945</v>
      </c>
      <c r="E35" s="97">
        <v>5</v>
      </c>
      <c r="F35" s="97">
        <v>1397</v>
      </c>
      <c r="G35" s="97">
        <v>5</v>
      </c>
      <c r="H35" s="97">
        <v>1</v>
      </c>
      <c r="I35" s="98">
        <v>2370</v>
      </c>
      <c r="J35" s="97"/>
    </row>
    <row r="36" spans="1:10" s="112" customFormat="1" ht="21.2" customHeight="1" outlineLevel="1" x14ac:dyDescent="0.2">
      <c r="A36" s="99" t="s">
        <v>17</v>
      </c>
      <c r="B36" s="100"/>
      <c r="C36" s="101">
        <v>37</v>
      </c>
      <c r="D36" s="101">
        <v>1035</v>
      </c>
      <c r="E36" s="101">
        <v>6</v>
      </c>
      <c r="F36" s="101">
        <v>1909</v>
      </c>
      <c r="G36" s="101">
        <v>8</v>
      </c>
      <c r="H36" s="101">
        <v>1</v>
      </c>
      <c r="I36" s="102">
        <v>2996</v>
      </c>
      <c r="J36" s="103"/>
    </row>
    <row r="37" spans="1:10" s="104" customFormat="1" ht="2.25" customHeight="1" outlineLevel="1" x14ac:dyDescent="0.2">
      <c r="A37" s="105"/>
      <c r="B37" s="106"/>
      <c r="C37" s="107"/>
      <c r="D37" s="107"/>
      <c r="E37" s="107"/>
      <c r="F37" s="107"/>
      <c r="G37" s="107"/>
      <c r="H37" s="107"/>
      <c r="I37" s="108">
        <v>0</v>
      </c>
      <c r="J37" s="103"/>
    </row>
    <row r="38" spans="1:10" s="95" customFormat="1" ht="13.7" customHeight="1" outlineLevel="2" x14ac:dyDescent="0.2">
      <c r="A38" s="96" t="s">
        <v>0</v>
      </c>
      <c r="C38" s="97">
        <v>408</v>
      </c>
      <c r="D38" s="97">
        <v>1570</v>
      </c>
      <c r="E38" s="97">
        <v>247</v>
      </c>
      <c r="F38" s="97">
        <v>3582</v>
      </c>
      <c r="G38" s="97">
        <v>111</v>
      </c>
      <c r="H38" s="97">
        <v>81</v>
      </c>
      <c r="I38" s="98">
        <v>5999</v>
      </c>
      <c r="J38" s="97"/>
    </row>
    <row r="39" spans="1:10" s="95" customFormat="1" ht="13.7" customHeight="1" outlineLevel="2" x14ac:dyDescent="0.2">
      <c r="A39" s="96" t="s">
        <v>1</v>
      </c>
      <c r="C39" s="97">
        <v>441</v>
      </c>
      <c r="D39" s="97">
        <v>1133</v>
      </c>
      <c r="E39" s="97">
        <v>174</v>
      </c>
      <c r="F39" s="97">
        <v>2124</v>
      </c>
      <c r="G39" s="97">
        <v>107</v>
      </c>
      <c r="H39" s="97">
        <v>56</v>
      </c>
      <c r="I39" s="98">
        <v>4035</v>
      </c>
      <c r="J39" s="97"/>
    </row>
    <row r="40" spans="1:10" s="112" customFormat="1" ht="21.2" customHeight="1" outlineLevel="1" x14ac:dyDescent="0.2">
      <c r="A40" s="99" t="s">
        <v>5</v>
      </c>
      <c r="B40" s="100"/>
      <c r="C40" s="101">
        <v>849</v>
      </c>
      <c r="D40" s="101">
        <v>2703</v>
      </c>
      <c r="E40" s="101">
        <v>421</v>
      </c>
      <c r="F40" s="101">
        <v>5706</v>
      </c>
      <c r="G40" s="101">
        <v>218</v>
      </c>
      <c r="H40" s="101">
        <v>137</v>
      </c>
      <c r="I40" s="102">
        <v>10034</v>
      </c>
      <c r="J40" s="103"/>
    </row>
    <row r="41" spans="1:10" s="104" customFormat="1" ht="2.25" customHeight="1" outlineLevel="1" x14ac:dyDescent="0.2">
      <c r="A41" s="105"/>
      <c r="B41" s="106"/>
      <c r="C41" s="107"/>
      <c r="D41" s="107"/>
      <c r="E41" s="107"/>
      <c r="F41" s="107"/>
      <c r="G41" s="107"/>
      <c r="H41" s="107"/>
      <c r="I41" s="108">
        <v>0</v>
      </c>
      <c r="J41" s="103"/>
    </row>
    <row r="42" spans="1:10" s="104" customFormat="1" ht="13.7" customHeight="1" outlineLevel="2" x14ac:dyDescent="0.2">
      <c r="A42" s="96" t="s">
        <v>0</v>
      </c>
      <c r="C42" s="97">
        <v>496</v>
      </c>
      <c r="D42" s="97">
        <v>3417</v>
      </c>
      <c r="E42" s="97">
        <v>169</v>
      </c>
      <c r="F42" s="97">
        <v>5021</v>
      </c>
      <c r="G42" s="97">
        <v>3097</v>
      </c>
      <c r="H42" s="97">
        <v>249</v>
      </c>
      <c r="I42" s="98">
        <v>12449</v>
      </c>
      <c r="J42" s="110"/>
    </row>
    <row r="43" spans="1:10" s="104" customFormat="1" ht="13.7" customHeight="1" outlineLevel="2" x14ac:dyDescent="0.2">
      <c r="A43" s="96" t="s">
        <v>1</v>
      </c>
      <c r="C43" s="97">
        <v>371</v>
      </c>
      <c r="D43" s="97">
        <v>2810</v>
      </c>
      <c r="E43" s="97">
        <v>167</v>
      </c>
      <c r="F43" s="97">
        <v>5435</v>
      </c>
      <c r="G43" s="97">
        <v>2634</v>
      </c>
      <c r="H43" s="97">
        <v>226</v>
      </c>
      <c r="I43" s="98">
        <v>11643</v>
      </c>
      <c r="J43" s="110"/>
    </row>
    <row r="44" spans="1:10" s="104" customFormat="1" ht="21.2" customHeight="1" outlineLevel="1" x14ac:dyDescent="0.2">
      <c r="A44" s="99" t="s">
        <v>3</v>
      </c>
      <c r="B44" s="100"/>
      <c r="C44" s="101">
        <v>867</v>
      </c>
      <c r="D44" s="101">
        <v>6227</v>
      </c>
      <c r="E44" s="101">
        <v>336</v>
      </c>
      <c r="F44" s="101">
        <v>10456</v>
      </c>
      <c r="G44" s="101">
        <v>5731</v>
      </c>
      <c r="H44" s="101">
        <v>475</v>
      </c>
      <c r="I44" s="102">
        <v>24092</v>
      </c>
      <c r="J44" s="103"/>
    </row>
    <row r="45" spans="1:10" s="104" customFormat="1" ht="2.25" customHeight="1" outlineLevel="1" x14ac:dyDescent="0.2">
      <c r="A45" s="105"/>
      <c r="B45" s="106"/>
      <c r="C45" s="107"/>
      <c r="D45" s="107"/>
      <c r="E45" s="107"/>
      <c r="F45" s="107"/>
      <c r="G45" s="107"/>
      <c r="H45" s="107"/>
      <c r="I45" s="108">
        <v>0</v>
      </c>
      <c r="J45" s="103"/>
    </row>
    <row r="46" spans="1:10" s="104" customFormat="1" ht="13.7" customHeight="1" outlineLevel="2" x14ac:dyDescent="0.2">
      <c r="A46" s="96" t="s">
        <v>0</v>
      </c>
      <c r="B46" s="95"/>
      <c r="C46" s="97">
        <v>2044</v>
      </c>
      <c r="D46" s="97">
        <v>7547</v>
      </c>
      <c r="E46" s="97">
        <v>1169</v>
      </c>
      <c r="F46" s="97">
        <v>6783</v>
      </c>
      <c r="G46" s="97">
        <v>977</v>
      </c>
      <c r="H46" s="97">
        <v>503</v>
      </c>
      <c r="I46" s="98">
        <v>19023</v>
      </c>
      <c r="J46" s="97"/>
    </row>
    <row r="47" spans="1:10" s="104" customFormat="1" ht="13.7" customHeight="1" outlineLevel="2" x14ac:dyDescent="0.2">
      <c r="A47" s="96" t="s">
        <v>1</v>
      </c>
      <c r="B47" s="95"/>
      <c r="C47" s="97">
        <v>1977</v>
      </c>
      <c r="D47" s="97">
        <v>9321</v>
      </c>
      <c r="E47" s="97">
        <v>1739</v>
      </c>
      <c r="F47" s="97">
        <v>13685</v>
      </c>
      <c r="G47" s="97">
        <v>1677</v>
      </c>
      <c r="H47" s="97">
        <v>893</v>
      </c>
      <c r="I47" s="98">
        <v>29292</v>
      </c>
      <c r="J47" s="97"/>
    </row>
    <row r="48" spans="1:10" s="112" customFormat="1" ht="21.2" customHeight="1" outlineLevel="1" x14ac:dyDescent="0.2">
      <c r="A48" s="99" t="s">
        <v>18</v>
      </c>
      <c r="B48" s="100"/>
      <c r="C48" s="101">
        <v>4021</v>
      </c>
      <c r="D48" s="101">
        <v>16868</v>
      </c>
      <c r="E48" s="101">
        <v>2908</v>
      </c>
      <c r="F48" s="101">
        <v>20468</v>
      </c>
      <c r="G48" s="101">
        <v>2654</v>
      </c>
      <c r="H48" s="101">
        <v>1396</v>
      </c>
      <c r="I48" s="102">
        <v>48315</v>
      </c>
      <c r="J48" s="103"/>
    </row>
    <row r="49" spans="1:10" s="104" customFormat="1" ht="2.25" customHeight="1" outlineLevel="1" x14ac:dyDescent="0.2">
      <c r="A49" s="105"/>
      <c r="B49" s="106"/>
      <c r="C49" s="107"/>
      <c r="D49" s="107"/>
      <c r="E49" s="107"/>
      <c r="F49" s="107"/>
      <c r="G49" s="107"/>
      <c r="H49" s="107"/>
      <c r="I49" s="108">
        <v>0</v>
      </c>
      <c r="J49" s="103"/>
    </row>
    <row r="50" spans="1:10" s="104" customFormat="1" ht="13.7" customHeight="1" outlineLevel="2" x14ac:dyDescent="0.2">
      <c r="A50" s="96" t="s">
        <v>0</v>
      </c>
      <c r="B50" s="95"/>
      <c r="C50" s="97">
        <v>0</v>
      </c>
      <c r="D50" s="97">
        <v>40</v>
      </c>
      <c r="E50" s="97">
        <v>2</v>
      </c>
      <c r="F50" s="97">
        <v>96</v>
      </c>
      <c r="G50" s="97">
        <v>44</v>
      </c>
      <c r="H50" s="97">
        <v>0</v>
      </c>
      <c r="I50" s="98">
        <v>182</v>
      </c>
      <c r="J50" s="97"/>
    </row>
    <row r="51" spans="1:10" s="104" customFormat="1" ht="13.7" customHeight="1" outlineLevel="2" x14ac:dyDescent="0.2">
      <c r="A51" s="96" t="s">
        <v>1</v>
      </c>
      <c r="B51" s="95"/>
      <c r="C51" s="97">
        <v>1</v>
      </c>
      <c r="D51" s="97">
        <v>32</v>
      </c>
      <c r="E51" s="97">
        <v>3</v>
      </c>
      <c r="F51" s="97">
        <v>102</v>
      </c>
      <c r="G51" s="97">
        <v>41</v>
      </c>
      <c r="H51" s="97">
        <v>0</v>
      </c>
      <c r="I51" s="98">
        <v>179</v>
      </c>
      <c r="J51" s="97"/>
    </row>
    <row r="52" spans="1:10" s="112" customFormat="1" ht="21.2" customHeight="1" outlineLevel="1" x14ac:dyDescent="0.2">
      <c r="A52" s="99" t="s">
        <v>181</v>
      </c>
      <c r="B52" s="100"/>
      <c r="C52" s="101">
        <v>1</v>
      </c>
      <c r="D52" s="101">
        <v>72</v>
      </c>
      <c r="E52" s="101">
        <v>5</v>
      </c>
      <c r="F52" s="101">
        <v>198</v>
      </c>
      <c r="G52" s="101">
        <v>85</v>
      </c>
      <c r="H52" s="101">
        <v>0</v>
      </c>
      <c r="I52" s="102">
        <v>361</v>
      </c>
      <c r="J52" s="103"/>
    </row>
    <row r="53" spans="1:10" s="104" customFormat="1" ht="2.25" customHeight="1" outlineLevel="1" x14ac:dyDescent="0.2">
      <c r="A53" s="105"/>
      <c r="B53" s="106"/>
      <c r="C53" s="107"/>
      <c r="D53" s="107"/>
      <c r="E53" s="107"/>
      <c r="F53" s="107"/>
      <c r="G53" s="107"/>
      <c r="H53" s="107"/>
      <c r="I53" s="108"/>
      <c r="J53" s="103"/>
    </row>
    <row r="54" spans="1:10" s="104" customFormat="1" ht="13.7" customHeight="1" outlineLevel="2" x14ac:dyDescent="0.2">
      <c r="A54" s="96" t="s">
        <v>0</v>
      </c>
      <c r="B54" s="95"/>
      <c r="C54" s="97">
        <v>2968</v>
      </c>
      <c r="D54" s="97">
        <v>12664</v>
      </c>
      <c r="E54" s="97">
        <v>1588</v>
      </c>
      <c r="F54" s="97">
        <v>15994</v>
      </c>
      <c r="G54" s="97">
        <v>4232</v>
      </c>
      <c r="H54" s="97">
        <v>833</v>
      </c>
      <c r="I54" s="98">
        <v>38279</v>
      </c>
      <c r="J54" s="97"/>
    </row>
    <row r="55" spans="1:10" s="104" customFormat="1" ht="13.7" customHeight="1" outlineLevel="2" x14ac:dyDescent="0.2">
      <c r="A55" s="96" t="s">
        <v>1</v>
      </c>
      <c r="B55" s="95"/>
      <c r="C55" s="97">
        <v>2807</v>
      </c>
      <c r="D55" s="97">
        <v>14241</v>
      </c>
      <c r="E55" s="97">
        <v>2088</v>
      </c>
      <c r="F55" s="97">
        <v>22743</v>
      </c>
      <c r="G55" s="97">
        <v>4464</v>
      </c>
      <c r="H55" s="97">
        <v>1176</v>
      </c>
      <c r="I55" s="98">
        <v>47519</v>
      </c>
      <c r="J55" s="97"/>
    </row>
    <row r="56" spans="1:10" s="136" customFormat="1" ht="21.2" customHeight="1" x14ac:dyDescent="0.2">
      <c r="A56" s="99" t="s">
        <v>182</v>
      </c>
      <c r="B56" s="128"/>
      <c r="C56" s="134">
        <v>5775</v>
      </c>
      <c r="D56" s="134">
        <v>26905</v>
      </c>
      <c r="E56" s="134">
        <v>3676</v>
      </c>
      <c r="F56" s="134">
        <v>38737</v>
      </c>
      <c r="G56" s="134">
        <v>8696</v>
      </c>
      <c r="H56" s="134">
        <v>2009</v>
      </c>
      <c r="I56" s="134">
        <v>85798</v>
      </c>
      <c r="J56" s="135"/>
    </row>
    <row r="57" spans="1:10" s="104" customFormat="1" ht="2.25" customHeight="1" x14ac:dyDescent="0.2">
      <c r="A57" s="105"/>
      <c r="B57" s="106"/>
      <c r="C57" s="107"/>
      <c r="D57" s="107"/>
      <c r="E57" s="107"/>
      <c r="F57" s="107"/>
      <c r="G57" s="107"/>
      <c r="H57" s="107"/>
      <c r="I57" s="108"/>
      <c r="J57" s="103"/>
    </row>
    <row r="58" spans="1:10" s="95" customFormat="1" ht="13.7" customHeight="1" outlineLevel="2" x14ac:dyDescent="0.2">
      <c r="A58" s="96" t="s">
        <v>0</v>
      </c>
      <c r="C58" s="97">
        <v>38309</v>
      </c>
      <c r="D58" s="97">
        <v>85938</v>
      </c>
      <c r="E58" s="97">
        <v>6202</v>
      </c>
      <c r="F58" s="97">
        <v>42773</v>
      </c>
      <c r="G58" s="97">
        <v>1800</v>
      </c>
      <c r="H58" s="97">
        <v>2083</v>
      </c>
      <c r="I58" s="98">
        <v>177105</v>
      </c>
      <c r="J58" s="97"/>
    </row>
    <row r="59" spans="1:10" s="95" customFormat="1" ht="13.7" customHeight="1" outlineLevel="2" x14ac:dyDescent="0.2">
      <c r="A59" s="96" t="s">
        <v>1</v>
      </c>
      <c r="C59" s="97">
        <v>23436</v>
      </c>
      <c r="D59" s="97">
        <v>106868</v>
      </c>
      <c r="E59" s="97">
        <v>12948</v>
      </c>
      <c r="F59" s="97">
        <v>73358</v>
      </c>
      <c r="G59" s="97">
        <v>3194</v>
      </c>
      <c r="H59" s="97">
        <v>2714</v>
      </c>
      <c r="I59" s="98">
        <v>222518</v>
      </c>
      <c r="J59" s="97"/>
    </row>
    <row r="60" spans="1:10" s="104" customFormat="1" ht="21.2" customHeight="1" outlineLevel="1" x14ac:dyDescent="0.2">
      <c r="A60" s="99" t="s">
        <v>4</v>
      </c>
      <c r="B60" s="100"/>
      <c r="C60" s="101">
        <v>61745</v>
      </c>
      <c r="D60" s="101">
        <v>192806</v>
      </c>
      <c r="E60" s="101">
        <v>19150</v>
      </c>
      <c r="F60" s="101">
        <v>116131</v>
      </c>
      <c r="G60" s="101">
        <v>4994</v>
      </c>
      <c r="H60" s="101">
        <v>4797</v>
      </c>
      <c r="I60" s="102">
        <v>399623</v>
      </c>
      <c r="J60" s="103"/>
    </row>
    <row r="61" spans="1:10" s="104" customFormat="1" ht="2.25" customHeight="1" outlineLevel="1" x14ac:dyDescent="0.2">
      <c r="A61" s="105"/>
      <c r="B61" s="106"/>
      <c r="C61" s="107"/>
      <c r="D61" s="107"/>
      <c r="E61" s="107"/>
      <c r="F61" s="107"/>
      <c r="G61" s="107"/>
      <c r="H61" s="107"/>
      <c r="I61" s="108">
        <v>0</v>
      </c>
      <c r="J61" s="103"/>
    </row>
    <row r="62" spans="1:10" s="95" customFormat="1" ht="13.7" customHeight="1" outlineLevel="2" x14ac:dyDescent="0.2">
      <c r="A62" s="96" t="s">
        <v>0</v>
      </c>
      <c r="C62" s="97">
        <v>127</v>
      </c>
      <c r="D62" s="97">
        <v>40</v>
      </c>
      <c r="E62" s="97">
        <v>22</v>
      </c>
      <c r="F62" s="97">
        <v>2266</v>
      </c>
      <c r="G62" s="97">
        <v>121</v>
      </c>
      <c r="H62" s="97">
        <v>42</v>
      </c>
      <c r="I62" s="98">
        <v>2618</v>
      </c>
      <c r="J62" s="97"/>
    </row>
    <row r="63" spans="1:10" s="95" customFormat="1" ht="13.7" customHeight="1" outlineLevel="2" x14ac:dyDescent="0.2">
      <c r="A63" s="96" t="s">
        <v>1</v>
      </c>
      <c r="C63" s="97">
        <v>90</v>
      </c>
      <c r="D63" s="97">
        <v>16</v>
      </c>
      <c r="E63" s="97">
        <v>25</v>
      </c>
      <c r="F63" s="97">
        <v>2149</v>
      </c>
      <c r="G63" s="97">
        <v>100</v>
      </c>
      <c r="H63" s="97">
        <v>42</v>
      </c>
      <c r="I63" s="98">
        <v>2422</v>
      </c>
      <c r="J63" s="97"/>
    </row>
    <row r="64" spans="1:10" s="104" customFormat="1" ht="21.2" customHeight="1" outlineLevel="1" x14ac:dyDescent="0.2">
      <c r="A64" s="99" t="s">
        <v>183</v>
      </c>
      <c r="B64" s="100"/>
      <c r="C64" s="101">
        <v>217</v>
      </c>
      <c r="D64" s="101">
        <v>56</v>
      </c>
      <c r="E64" s="101">
        <v>47</v>
      </c>
      <c r="F64" s="101">
        <v>4415</v>
      </c>
      <c r="G64" s="101">
        <v>221</v>
      </c>
      <c r="H64" s="101">
        <v>84</v>
      </c>
      <c r="I64" s="102">
        <v>5040</v>
      </c>
      <c r="J64" s="103"/>
    </row>
    <row r="65" spans="1:10" s="104" customFormat="1" ht="2.25" customHeight="1" outlineLevel="1" x14ac:dyDescent="0.2">
      <c r="A65" s="105"/>
      <c r="B65" s="106"/>
      <c r="C65" s="107"/>
      <c r="D65" s="107"/>
      <c r="E65" s="107"/>
      <c r="F65" s="107"/>
      <c r="G65" s="107"/>
      <c r="H65" s="107"/>
      <c r="I65" s="108">
        <v>0</v>
      </c>
      <c r="J65" s="103"/>
    </row>
    <row r="66" spans="1:10" s="95" customFormat="1" ht="13.7" customHeight="1" outlineLevel="2" x14ac:dyDescent="0.2">
      <c r="A66" s="96" t="s">
        <v>0</v>
      </c>
      <c r="C66" s="97">
        <v>38436</v>
      </c>
      <c r="D66" s="97">
        <v>85978</v>
      </c>
      <c r="E66" s="97">
        <v>6224</v>
      </c>
      <c r="F66" s="97">
        <v>45039</v>
      </c>
      <c r="G66" s="97">
        <v>1921</v>
      </c>
      <c r="H66" s="97">
        <v>2125</v>
      </c>
      <c r="I66" s="98">
        <v>179723</v>
      </c>
      <c r="J66" s="97"/>
    </row>
    <row r="67" spans="1:10" s="95" customFormat="1" ht="13.7" customHeight="1" outlineLevel="2" x14ac:dyDescent="0.2">
      <c r="A67" s="96" t="s">
        <v>1</v>
      </c>
      <c r="C67" s="97">
        <v>23526</v>
      </c>
      <c r="D67" s="97">
        <v>106884</v>
      </c>
      <c r="E67" s="97">
        <v>12973</v>
      </c>
      <c r="F67" s="97">
        <v>75507</v>
      </c>
      <c r="G67" s="97">
        <v>3294</v>
      </c>
      <c r="H67" s="97">
        <v>2756</v>
      </c>
      <c r="I67" s="98">
        <v>224940</v>
      </c>
      <c r="J67" s="97"/>
    </row>
    <row r="68" spans="1:10" s="133" customFormat="1" ht="21.2" customHeight="1" x14ac:dyDescent="0.2">
      <c r="A68" s="99" t="s">
        <v>184</v>
      </c>
      <c r="B68" s="128"/>
      <c r="C68" s="134">
        <v>61962</v>
      </c>
      <c r="D68" s="134">
        <v>192862</v>
      </c>
      <c r="E68" s="134">
        <v>19197</v>
      </c>
      <c r="F68" s="134">
        <v>120546</v>
      </c>
      <c r="G68" s="134">
        <v>5215</v>
      </c>
      <c r="H68" s="134">
        <v>4881</v>
      </c>
      <c r="I68" s="134">
        <v>404663</v>
      </c>
      <c r="J68" s="135"/>
    </row>
    <row r="69" spans="1:10" s="104" customFormat="1" ht="2.25" customHeight="1" x14ac:dyDescent="0.2">
      <c r="A69" s="105"/>
      <c r="B69" s="106"/>
      <c r="C69" s="107"/>
      <c r="D69" s="107"/>
      <c r="E69" s="107"/>
      <c r="F69" s="107"/>
      <c r="G69" s="107"/>
      <c r="H69" s="107"/>
      <c r="I69" s="108">
        <v>0</v>
      </c>
      <c r="J69" s="103"/>
    </row>
    <row r="70" spans="1:10" s="95" customFormat="1" ht="13.7" customHeight="1" outlineLevel="2" x14ac:dyDescent="0.2">
      <c r="A70" s="96" t="s">
        <v>0</v>
      </c>
      <c r="C70" s="97">
        <v>36319</v>
      </c>
      <c r="D70" s="97">
        <v>59357</v>
      </c>
      <c r="E70" s="97">
        <v>36876</v>
      </c>
      <c r="F70" s="97">
        <v>39409</v>
      </c>
      <c r="G70" s="97">
        <v>35445</v>
      </c>
      <c r="H70" s="97">
        <v>1252</v>
      </c>
      <c r="I70" s="98">
        <v>208658</v>
      </c>
      <c r="J70" s="97"/>
    </row>
    <row r="71" spans="1:10" s="95" customFormat="1" ht="13.7" customHeight="1" outlineLevel="2" x14ac:dyDescent="0.2">
      <c r="A71" s="96" t="s">
        <v>1</v>
      </c>
      <c r="C71" s="97">
        <v>80535</v>
      </c>
      <c r="D71" s="97">
        <v>159389</v>
      </c>
      <c r="E71" s="97">
        <v>110105</v>
      </c>
      <c r="F71" s="97">
        <v>71099</v>
      </c>
      <c r="G71" s="97">
        <v>44202</v>
      </c>
      <c r="H71" s="97">
        <v>2810</v>
      </c>
      <c r="I71" s="98">
        <v>468140</v>
      </c>
      <c r="J71" s="97"/>
    </row>
    <row r="72" spans="1:10" s="133" customFormat="1" ht="21.2" customHeight="1" x14ac:dyDescent="0.2">
      <c r="A72" s="99" t="s">
        <v>185</v>
      </c>
      <c r="B72" s="128"/>
      <c r="C72" s="134">
        <v>116854</v>
      </c>
      <c r="D72" s="134">
        <v>218746</v>
      </c>
      <c r="E72" s="134">
        <v>146981</v>
      </c>
      <c r="F72" s="134">
        <v>110508</v>
      </c>
      <c r="G72" s="134">
        <v>79647</v>
      </c>
      <c r="H72" s="134">
        <v>4062</v>
      </c>
      <c r="I72" s="134">
        <v>676798</v>
      </c>
      <c r="J72" s="135"/>
    </row>
    <row r="73" spans="1:10" s="104" customFormat="1" ht="2.25" customHeight="1" x14ac:dyDescent="0.2">
      <c r="A73" s="105"/>
      <c r="B73" s="106"/>
      <c r="C73" s="107"/>
      <c r="D73" s="107"/>
      <c r="E73" s="107"/>
      <c r="F73" s="107"/>
      <c r="G73" s="107"/>
      <c r="H73" s="107"/>
      <c r="I73" s="108">
        <v>0</v>
      </c>
      <c r="J73" s="103"/>
    </row>
    <row r="74" spans="1:10" s="111" customFormat="1" ht="13.7" customHeight="1" outlineLevel="2" x14ac:dyDescent="0.2">
      <c r="A74" s="96" t="s">
        <v>0</v>
      </c>
      <c r="B74" s="95"/>
      <c r="C74" s="97">
        <v>79</v>
      </c>
      <c r="D74" s="97">
        <v>350</v>
      </c>
      <c r="E74" s="97">
        <v>20</v>
      </c>
      <c r="F74" s="97">
        <v>340</v>
      </c>
      <c r="G74" s="97">
        <v>70</v>
      </c>
      <c r="H74" s="97">
        <v>128</v>
      </c>
      <c r="I74" s="98">
        <v>987</v>
      </c>
      <c r="J74" s="97"/>
    </row>
    <row r="75" spans="1:10" s="95" customFormat="1" ht="13.7" customHeight="1" outlineLevel="2" x14ac:dyDescent="0.2">
      <c r="A75" s="96" t="s">
        <v>1</v>
      </c>
      <c r="C75" s="97">
        <v>34</v>
      </c>
      <c r="D75" s="97">
        <v>396</v>
      </c>
      <c r="E75" s="97">
        <v>25</v>
      </c>
      <c r="F75" s="97">
        <v>463</v>
      </c>
      <c r="G75" s="97">
        <v>75</v>
      </c>
      <c r="H75" s="97">
        <v>126</v>
      </c>
      <c r="I75" s="98">
        <v>1119</v>
      </c>
      <c r="J75" s="97"/>
    </row>
    <row r="76" spans="1:10" s="112" customFormat="1" ht="21.2" customHeight="1" outlineLevel="1" x14ac:dyDescent="0.2">
      <c r="A76" s="99" t="s">
        <v>15</v>
      </c>
      <c r="B76" s="100"/>
      <c r="C76" s="101">
        <v>113</v>
      </c>
      <c r="D76" s="101">
        <v>746</v>
      </c>
      <c r="E76" s="101">
        <v>45</v>
      </c>
      <c r="F76" s="101">
        <v>803</v>
      </c>
      <c r="G76" s="101">
        <v>145</v>
      </c>
      <c r="H76" s="101">
        <v>254</v>
      </c>
      <c r="I76" s="102">
        <v>2106</v>
      </c>
      <c r="J76" s="103"/>
    </row>
    <row r="77" spans="1:10" s="104" customFormat="1" ht="2.25" customHeight="1" outlineLevel="1" x14ac:dyDescent="0.2">
      <c r="A77" s="105"/>
      <c r="B77" s="106"/>
      <c r="C77" s="107"/>
      <c r="D77" s="107"/>
      <c r="E77" s="107"/>
      <c r="F77" s="107"/>
      <c r="G77" s="107"/>
      <c r="H77" s="107"/>
      <c r="I77" s="108">
        <v>0</v>
      </c>
      <c r="J77" s="103"/>
    </row>
    <row r="78" spans="1:10" s="95" customFormat="1" ht="13.7" customHeight="1" outlineLevel="2" x14ac:dyDescent="0.2">
      <c r="A78" s="96" t="s">
        <v>0</v>
      </c>
      <c r="C78" s="97">
        <v>9930</v>
      </c>
      <c r="D78" s="97">
        <v>15585</v>
      </c>
      <c r="E78" s="97">
        <v>1209</v>
      </c>
      <c r="F78" s="97">
        <v>8504</v>
      </c>
      <c r="G78" s="97">
        <v>250</v>
      </c>
      <c r="H78" s="97">
        <v>326</v>
      </c>
      <c r="I78" s="98">
        <v>35804</v>
      </c>
      <c r="J78" s="97"/>
    </row>
    <row r="79" spans="1:10" s="95" customFormat="1" ht="13.7" customHeight="1" outlineLevel="2" x14ac:dyDescent="0.2">
      <c r="A79" s="96" t="s">
        <v>1</v>
      </c>
      <c r="C79" s="97">
        <v>10472</v>
      </c>
      <c r="D79" s="97">
        <v>25896</v>
      </c>
      <c r="E79" s="97">
        <v>3837</v>
      </c>
      <c r="F79" s="97">
        <v>15386</v>
      </c>
      <c r="G79" s="97">
        <v>413</v>
      </c>
      <c r="H79" s="97">
        <v>326</v>
      </c>
      <c r="I79" s="98">
        <v>56330</v>
      </c>
      <c r="J79" s="97"/>
    </row>
    <row r="80" spans="1:10" s="112" customFormat="1" ht="21.2" customHeight="1" outlineLevel="1" x14ac:dyDescent="0.2">
      <c r="A80" s="99" t="s">
        <v>20</v>
      </c>
      <c r="B80" s="100"/>
      <c r="C80" s="101">
        <v>20402</v>
      </c>
      <c r="D80" s="101">
        <v>41481</v>
      </c>
      <c r="E80" s="101">
        <v>5046</v>
      </c>
      <c r="F80" s="101">
        <v>23890</v>
      </c>
      <c r="G80" s="101">
        <v>663</v>
      </c>
      <c r="H80" s="101">
        <v>652</v>
      </c>
      <c r="I80" s="102">
        <v>92134</v>
      </c>
      <c r="J80" s="103"/>
    </row>
    <row r="81" spans="1:10" s="104" customFormat="1" ht="2.25" customHeight="1" outlineLevel="1" x14ac:dyDescent="0.2">
      <c r="A81" s="105"/>
      <c r="B81" s="106"/>
      <c r="C81" s="107"/>
      <c r="D81" s="107"/>
      <c r="E81" s="107"/>
      <c r="F81" s="107"/>
      <c r="G81" s="107"/>
      <c r="H81" s="107"/>
      <c r="I81" s="108">
        <v>0</v>
      </c>
      <c r="J81" s="103"/>
    </row>
    <row r="82" spans="1:10" s="111" customFormat="1" ht="13.7" customHeight="1" outlineLevel="2" x14ac:dyDescent="0.2">
      <c r="A82" s="96" t="s">
        <v>0</v>
      </c>
      <c r="B82" s="95"/>
      <c r="C82" s="97">
        <v>39</v>
      </c>
      <c r="D82" s="97">
        <v>195</v>
      </c>
      <c r="E82" s="97">
        <v>19</v>
      </c>
      <c r="F82" s="97">
        <v>593</v>
      </c>
      <c r="G82" s="97">
        <v>169</v>
      </c>
      <c r="H82" s="97">
        <v>102</v>
      </c>
      <c r="I82" s="98">
        <v>1117</v>
      </c>
      <c r="J82" s="97"/>
    </row>
    <row r="83" spans="1:10" s="111" customFormat="1" ht="13.7" customHeight="1" outlineLevel="2" x14ac:dyDescent="0.2">
      <c r="A83" s="96" t="s">
        <v>1</v>
      </c>
      <c r="B83" s="95"/>
      <c r="C83" s="97">
        <v>14</v>
      </c>
      <c r="D83" s="97">
        <v>230</v>
      </c>
      <c r="E83" s="97">
        <v>11</v>
      </c>
      <c r="F83" s="97">
        <v>661</v>
      </c>
      <c r="G83" s="97">
        <v>254</v>
      </c>
      <c r="H83" s="97">
        <v>146</v>
      </c>
      <c r="I83" s="98">
        <v>1316</v>
      </c>
      <c r="J83" s="97"/>
    </row>
    <row r="84" spans="1:10" s="112" customFormat="1" ht="21.2" customHeight="1" outlineLevel="1" x14ac:dyDescent="0.2">
      <c r="A84" s="99" t="s">
        <v>6</v>
      </c>
      <c r="B84" s="100"/>
      <c r="C84" s="101">
        <v>53</v>
      </c>
      <c r="D84" s="101">
        <v>425</v>
      </c>
      <c r="E84" s="101">
        <v>30</v>
      </c>
      <c r="F84" s="101">
        <v>1254</v>
      </c>
      <c r="G84" s="101">
        <v>423</v>
      </c>
      <c r="H84" s="101">
        <v>248</v>
      </c>
      <c r="I84" s="102">
        <v>2433</v>
      </c>
      <c r="J84" s="103"/>
    </row>
    <row r="85" spans="1:10" s="104" customFormat="1" ht="2.25" customHeight="1" outlineLevel="1" x14ac:dyDescent="0.2">
      <c r="A85" s="105"/>
      <c r="B85" s="106"/>
      <c r="C85" s="107"/>
      <c r="D85" s="107"/>
      <c r="E85" s="107"/>
      <c r="F85" s="107"/>
      <c r="G85" s="107"/>
      <c r="H85" s="107"/>
      <c r="I85" s="108">
        <v>0</v>
      </c>
      <c r="J85" s="103"/>
    </row>
    <row r="86" spans="1:10" s="104" customFormat="1" ht="13.7" customHeight="1" outlineLevel="2" x14ac:dyDescent="0.2">
      <c r="A86" s="96" t="s">
        <v>0</v>
      </c>
      <c r="B86" s="95"/>
      <c r="C86" s="97">
        <v>0</v>
      </c>
      <c r="D86" s="97">
        <v>6</v>
      </c>
      <c r="E86" s="97">
        <v>0</v>
      </c>
      <c r="F86" s="97">
        <v>20</v>
      </c>
      <c r="G86" s="97">
        <v>1</v>
      </c>
      <c r="H86" s="97">
        <v>1</v>
      </c>
      <c r="I86" s="98">
        <v>28</v>
      </c>
      <c r="J86" s="97"/>
    </row>
    <row r="87" spans="1:10" s="111" customFormat="1" ht="13.7" customHeight="1" outlineLevel="2" x14ac:dyDescent="0.2">
      <c r="A87" s="96" t="s">
        <v>1</v>
      </c>
      <c r="B87" s="95"/>
      <c r="C87" s="97">
        <v>1</v>
      </c>
      <c r="D87" s="97">
        <v>14</v>
      </c>
      <c r="E87" s="97">
        <v>0</v>
      </c>
      <c r="F87" s="97">
        <v>13</v>
      </c>
      <c r="G87" s="97">
        <v>1</v>
      </c>
      <c r="H87" s="97">
        <v>2</v>
      </c>
      <c r="I87" s="98">
        <v>31</v>
      </c>
      <c r="J87" s="97"/>
    </row>
    <row r="88" spans="1:10" s="112" customFormat="1" ht="21.2" customHeight="1" outlineLevel="1" x14ac:dyDescent="0.2">
      <c r="A88" s="99" t="s">
        <v>186</v>
      </c>
      <c r="B88" s="100"/>
      <c r="C88" s="101">
        <v>1</v>
      </c>
      <c r="D88" s="101">
        <v>20</v>
      </c>
      <c r="E88" s="101">
        <v>0</v>
      </c>
      <c r="F88" s="101">
        <v>33</v>
      </c>
      <c r="G88" s="101">
        <v>2</v>
      </c>
      <c r="H88" s="101">
        <v>3</v>
      </c>
      <c r="I88" s="102">
        <v>59</v>
      </c>
      <c r="J88" s="103"/>
    </row>
    <row r="89" spans="1:10" s="104" customFormat="1" ht="2.25" customHeight="1" outlineLevel="1" x14ac:dyDescent="0.2">
      <c r="A89" s="105"/>
      <c r="B89" s="106"/>
      <c r="C89" s="107"/>
      <c r="D89" s="107"/>
      <c r="E89" s="107"/>
      <c r="F89" s="107"/>
      <c r="G89" s="107"/>
      <c r="H89" s="107"/>
      <c r="I89" s="108">
        <v>0</v>
      </c>
      <c r="J89" s="103"/>
    </row>
    <row r="90" spans="1:10" s="111" customFormat="1" ht="13.7" customHeight="1" outlineLevel="2" x14ac:dyDescent="0.2">
      <c r="A90" s="96" t="s">
        <v>0</v>
      </c>
      <c r="B90" s="95"/>
      <c r="C90" s="97">
        <v>158</v>
      </c>
      <c r="D90" s="97">
        <v>1159</v>
      </c>
      <c r="E90" s="97">
        <v>62</v>
      </c>
      <c r="F90" s="97">
        <v>934</v>
      </c>
      <c r="G90" s="97">
        <v>13</v>
      </c>
      <c r="H90" s="97">
        <v>48</v>
      </c>
      <c r="I90" s="98">
        <v>2374</v>
      </c>
      <c r="J90" s="97"/>
    </row>
    <row r="91" spans="1:10" s="111" customFormat="1" ht="13.7" customHeight="1" outlineLevel="2" x14ac:dyDescent="0.2">
      <c r="A91" s="96" t="s">
        <v>1</v>
      </c>
      <c r="B91" s="95"/>
      <c r="C91" s="97">
        <v>211</v>
      </c>
      <c r="D91" s="97">
        <v>1279</v>
      </c>
      <c r="E91" s="97">
        <v>79</v>
      </c>
      <c r="F91" s="97">
        <v>1272</v>
      </c>
      <c r="G91" s="97">
        <v>21</v>
      </c>
      <c r="H91" s="97">
        <v>71</v>
      </c>
      <c r="I91" s="98">
        <v>2933</v>
      </c>
      <c r="J91" s="97"/>
    </row>
    <row r="92" spans="1:10" s="112" customFormat="1" ht="21.2" customHeight="1" outlineLevel="1" x14ac:dyDescent="0.2">
      <c r="A92" s="99" t="s">
        <v>21</v>
      </c>
      <c r="B92" s="100"/>
      <c r="C92" s="101">
        <v>369</v>
      </c>
      <c r="D92" s="101">
        <v>2438</v>
      </c>
      <c r="E92" s="101">
        <v>141</v>
      </c>
      <c r="F92" s="101">
        <v>2206</v>
      </c>
      <c r="G92" s="101">
        <v>34</v>
      </c>
      <c r="H92" s="101">
        <v>119</v>
      </c>
      <c r="I92" s="102">
        <v>5307</v>
      </c>
      <c r="J92" s="103"/>
    </row>
    <row r="93" spans="1:10" s="104" customFormat="1" ht="2.25" customHeight="1" outlineLevel="1" x14ac:dyDescent="0.2">
      <c r="A93" s="105"/>
      <c r="B93" s="106"/>
      <c r="C93" s="107"/>
      <c r="D93" s="107"/>
      <c r="E93" s="107"/>
      <c r="F93" s="107"/>
      <c r="G93" s="107"/>
      <c r="H93" s="107"/>
      <c r="I93" s="108">
        <v>0</v>
      </c>
      <c r="J93" s="103"/>
    </row>
    <row r="94" spans="1:10" s="111" customFormat="1" ht="13.7" customHeight="1" outlineLevel="2" x14ac:dyDescent="0.2">
      <c r="A94" s="96" t="s">
        <v>0</v>
      </c>
      <c r="B94" s="95"/>
      <c r="C94" s="97">
        <v>2482</v>
      </c>
      <c r="D94" s="97">
        <v>9002</v>
      </c>
      <c r="E94" s="97">
        <v>356</v>
      </c>
      <c r="F94" s="97">
        <v>5163</v>
      </c>
      <c r="G94" s="97">
        <v>504</v>
      </c>
      <c r="H94" s="97">
        <v>237</v>
      </c>
      <c r="I94" s="98">
        <v>17744</v>
      </c>
      <c r="J94" s="97"/>
    </row>
    <row r="95" spans="1:10" s="111" customFormat="1" ht="13.7" customHeight="1" outlineLevel="2" x14ac:dyDescent="0.2">
      <c r="A95" s="96" t="s">
        <v>1</v>
      </c>
      <c r="B95" s="95"/>
      <c r="C95" s="97">
        <v>590</v>
      </c>
      <c r="D95" s="97">
        <v>6025</v>
      </c>
      <c r="E95" s="97">
        <v>318</v>
      </c>
      <c r="F95" s="97">
        <v>5795</v>
      </c>
      <c r="G95" s="97">
        <v>394</v>
      </c>
      <c r="H95" s="97">
        <v>275</v>
      </c>
      <c r="I95" s="98">
        <v>13397</v>
      </c>
      <c r="J95" s="97"/>
    </row>
    <row r="96" spans="1:10" s="112" customFormat="1" ht="21.2" customHeight="1" outlineLevel="1" x14ac:dyDescent="0.2">
      <c r="A96" s="99" t="s">
        <v>175</v>
      </c>
      <c r="B96" s="100"/>
      <c r="C96" s="101">
        <v>3072</v>
      </c>
      <c r="D96" s="101">
        <v>15027</v>
      </c>
      <c r="E96" s="101">
        <v>674</v>
      </c>
      <c r="F96" s="101">
        <v>10958</v>
      </c>
      <c r="G96" s="101">
        <v>898</v>
      </c>
      <c r="H96" s="101">
        <v>512</v>
      </c>
      <c r="I96" s="102">
        <v>31141</v>
      </c>
      <c r="J96" s="103"/>
    </row>
    <row r="97" spans="1:10" s="104" customFormat="1" ht="2.25" customHeight="1" outlineLevel="1" x14ac:dyDescent="0.2">
      <c r="A97" s="105"/>
      <c r="B97" s="106"/>
      <c r="C97" s="107"/>
      <c r="D97" s="107"/>
      <c r="E97" s="107"/>
      <c r="F97" s="107"/>
      <c r="G97" s="107"/>
      <c r="H97" s="107"/>
      <c r="I97" s="108"/>
      <c r="J97" s="103"/>
    </row>
    <row r="98" spans="1:10" s="111" customFormat="1" ht="13.7" customHeight="1" outlineLevel="2" x14ac:dyDescent="0.2">
      <c r="A98" s="96" t="s">
        <v>0</v>
      </c>
      <c r="B98" s="95"/>
      <c r="C98" s="97">
        <v>12688</v>
      </c>
      <c r="D98" s="97">
        <v>26297</v>
      </c>
      <c r="E98" s="97">
        <v>1666</v>
      </c>
      <c r="F98" s="97">
        <v>15554</v>
      </c>
      <c r="G98" s="97">
        <v>1007</v>
      </c>
      <c r="H98" s="97">
        <v>842</v>
      </c>
      <c r="I98" s="98">
        <v>58054</v>
      </c>
      <c r="J98" s="97"/>
    </row>
    <row r="99" spans="1:10" s="111" customFormat="1" ht="13.7" customHeight="1" outlineLevel="2" x14ac:dyDescent="0.2">
      <c r="A99" s="96" t="s">
        <v>1</v>
      </c>
      <c r="B99" s="95"/>
      <c r="C99" s="97">
        <v>11322</v>
      </c>
      <c r="D99" s="97">
        <v>33840</v>
      </c>
      <c r="E99" s="97">
        <v>4270</v>
      </c>
      <c r="F99" s="97">
        <v>23590</v>
      </c>
      <c r="G99" s="97">
        <v>1158</v>
      </c>
      <c r="H99" s="97">
        <v>946</v>
      </c>
      <c r="I99" s="98">
        <v>75126</v>
      </c>
      <c r="J99" s="97"/>
    </row>
    <row r="100" spans="1:10" s="136" customFormat="1" ht="21.2" customHeight="1" x14ac:dyDescent="0.2">
      <c r="A100" s="99" t="s">
        <v>187</v>
      </c>
      <c r="B100" s="128"/>
      <c r="C100" s="134">
        <v>24010</v>
      </c>
      <c r="D100" s="134">
        <v>60137</v>
      </c>
      <c r="E100" s="134">
        <v>5936</v>
      </c>
      <c r="F100" s="134">
        <v>39144</v>
      </c>
      <c r="G100" s="134">
        <v>2165</v>
      </c>
      <c r="H100" s="134">
        <v>1788</v>
      </c>
      <c r="I100" s="134">
        <v>133180</v>
      </c>
      <c r="J100" s="135"/>
    </row>
    <row r="101" spans="1:10" s="104" customFormat="1" ht="2.25" customHeight="1" x14ac:dyDescent="0.2">
      <c r="A101" s="105"/>
      <c r="B101" s="106"/>
      <c r="C101" s="107"/>
      <c r="D101" s="107"/>
      <c r="E101" s="107"/>
      <c r="F101" s="107"/>
      <c r="G101" s="107"/>
      <c r="H101" s="107"/>
      <c r="I101" s="108"/>
      <c r="J101" s="103"/>
    </row>
    <row r="102" spans="1:10" s="111" customFormat="1" ht="13.15" customHeight="1" outlineLevel="2" x14ac:dyDescent="0.2">
      <c r="A102" s="96" t="s">
        <v>0</v>
      </c>
      <c r="B102" s="95"/>
      <c r="C102" s="97">
        <v>49134</v>
      </c>
      <c r="D102" s="97">
        <v>167018</v>
      </c>
      <c r="E102" s="97">
        <v>24927</v>
      </c>
      <c r="F102" s="97">
        <v>17763</v>
      </c>
      <c r="G102" s="97">
        <v>1297</v>
      </c>
      <c r="H102" s="97">
        <v>9947</v>
      </c>
      <c r="I102" s="98">
        <v>270086</v>
      </c>
      <c r="J102" s="97"/>
    </row>
    <row r="103" spans="1:10" s="111" customFormat="1" ht="13.7" customHeight="1" outlineLevel="2" x14ac:dyDescent="0.2">
      <c r="A103" s="96" t="s">
        <v>1</v>
      </c>
      <c r="B103" s="95"/>
      <c r="C103" s="97">
        <v>3552</v>
      </c>
      <c r="D103" s="97">
        <v>18589</v>
      </c>
      <c r="E103" s="97">
        <v>3789</v>
      </c>
      <c r="F103" s="97">
        <v>5242</v>
      </c>
      <c r="G103" s="97">
        <v>534</v>
      </c>
      <c r="H103" s="97">
        <v>1648</v>
      </c>
      <c r="I103" s="98">
        <v>33354</v>
      </c>
      <c r="J103" s="97"/>
    </row>
    <row r="104" spans="1:10" s="112" customFormat="1" ht="21.2" customHeight="1" outlineLevel="1" x14ac:dyDescent="0.2">
      <c r="A104" s="99" t="s">
        <v>22</v>
      </c>
      <c r="B104" s="100"/>
      <c r="C104" s="101">
        <v>52686</v>
      </c>
      <c r="D104" s="101">
        <v>185607</v>
      </c>
      <c r="E104" s="101">
        <v>28716</v>
      </c>
      <c r="F104" s="101">
        <v>23005</v>
      </c>
      <c r="G104" s="101">
        <v>1831</v>
      </c>
      <c r="H104" s="101">
        <v>11595</v>
      </c>
      <c r="I104" s="102">
        <v>303440</v>
      </c>
      <c r="J104" s="103"/>
    </row>
    <row r="105" spans="1:10" s="104" customFormat="1" ht="2.25" customHeight="1" outlineLevel="1" x14ac:dyDescent="0.2">
      <c r="A105" s="105"/>
      <c r="B105" s="106"/>
      <c r="C105" s="107"/>
      <c r="D105" s="107"/>
      <c r="E105" s="107"/>
      <c r="F105" s="107"/>
      <c r="G105" s="107"/>
      <c r="H105" s="107"/>
      <c r="I105" s="108">
        <v>0</v>
      </c>
      <c r="J105" s="103"/>
    </row>
    <row r="106" spans="1:10" s="111" customFormat="1" ht="13.7" customHeight="1" outlineLevel="2" x14ac:dyDescent="0.2">
      <c r="A106" s="96" t="s">
        <v>0</v>
      </c>
      <c r="B106" s="95"/>
      <c r="C106" s="97">
        <v>25322</v>
      </c>
      <c r="D106" s="97">
        <v>105611</v>
      </c>
      <c r="E106" s="97">
        <v>12578</v>
      </c>
      <c r="F106" s="97">
        <v>11900</v>
      </c>
      <c r="G106" s="97">
        <v>1913</v>
      </c>
      <c r="H106" s="97">
        <v>1651</v>
      </c>
      <c r="I106" s="98">
        <v>158975</v>
      </c>
      <c r="J106" s="97"/>
    </row>
    <row r="107" spans="1:10" s="111" customFormat="1" ht="13.7" customHeight="1" outlineLevel="2" x14ac:dyDescent="0.2">
      <c r="A107" s="96" t="s">
        <v>1</v>
      </c>
      <c r="B107" s="95"/>
      <c r="C107" s="97">
        <v>554</v>
      </c>
      <c r="D107" s="97">
        <v>9780</v>
      </c>
      <c r="E107" s="97">
        <v>1454</v>
      </c>
      <c r="F107" s="97">
        <v>1639</v>
      </c>
      <c r="G107" s="97">
        <v>231</v>
      </c>
      <c r="H107" s="97">
        <v>206</v>
      </c>
      <c r="I107" s="98">
        <v>13864</v>
      </c>
      <c r="J107" s="97"/>
    </row>
    <row r="108" spans="1:10" s="112" customFormat="1" ht="21.2" customHeight="1" outlineLevel="1" x14ac:dyDescent="0.2">
      <c r="A108" s="99" t="s">
        <v>23</v>
      </c>
      <c r="B108" s="100"/>
      <c r="C108" s="101">
        <v>25876</v>
      </c>
      <c r="D108" s="101">
        <v>115391</v>
      </c>
      <c r="E108" s="101">
        <v>14032</v>
      </c>
      <c r="F108" s="101">
        <v>13539</v>
      </c>
      <c r="G108" s="101">
        <v>2144</v>
      </c>
      <c r="H108" s="101">
        <v>1857</v>
      </c>
      <c r="I108" s="102">
        <v>172839</v>
      </c>
      <c r="J108" s="103"/>
    </row>
    <row r="109" spans="1:10" s="104" customFormat="1" ht="2.25" customHeight="1" outlineLevel="1" x14ac:dyDescent="0.2">
      <c r="A109" s="105"/>
      <c r="B109" s="106"/>
      <c r="C109" s="107"/>
      <c r="D109" s="107"/>
      <c r="E109" s="107"/>
      <c r="F109" s="107"/>
      <c r="G109" s="107"/>
      <c r="H109" s="107"/>
      <c r="I109" s="108">
        <v>0</v>
      </c>
      <c r="J109" s="103"/>
    </row>
    <row r="110" spans="1:10" s="111" customFormat="1" ht="13.7" customHeight="1" outlineLevel="2" x14ac:dyDescent="0.2">
      <c r="A110" s="96" t="s">
        <v>0</v>
      </c>
      <c r="B110" s="95"/>
      <c r="C110" s="97">
        <v>11112</v>
      </c>
      <c r="D110" s="97">
        <v>19261</v>
      </c>
      <c r="E110" s="97">
        <v>1171</v>
      </c>
      <c r="F110" s="97">
        <v>1884</v>
      </c>
      <c r="G110" s="97">
        <v>427</v>
      </c>
      <c r="H110" s="97">
        <v>0</v>
      </c>
      <c r="I110" s="98">
        <v>33855</v>
      </c>
      <c r="J110" s="97"/>
    </row>
    <row r="111" spans="1:10" s="111" customFormat="1" ht="13.7" customHeight="1" outlineLevel="2" x14ac:dyDescent="0.2">
      <c r="A111" s="96" t="s">
        <v>1</v>
      </c>
      <c r="B111" s="95"/>
      <c r="C111" s="97">
        <v>256</v>
      </c>
      <c r="D111" s="97">
        <v>1031</v>
      </c>
      <c r="E111" s="97">
        <v>134</v>
      </c>
      <c r="F111" s="97">
        <v>399</v>
      </c>
      <c r="G111" s="97">
        <v>115</v>
      </c>
      <c r="H111" s="97">
        <v>0</v>
      </c>
      <c r="I111" s="98">
        <v>1935</v>
      </c>
      <c r="J111" s="97"/>
    </row>
    <row r="112" spans="1:10" s="112" customFormat="1" ht="21.2" customHeight="1" outlineLevel="1" x14ac:dyDescent="0.2">
      <c r="A112" s="99" t="s">
        <v>24</v>
      </c>
      <c r="B112" s="100"/>
      <c r="C112" s="101">
        <v>11368</v>
      </c>
      <c r="D112" s="101">
        <v>20292</v>
      </c>
      <c r="E112" s="101">
        <v>1305</v>
      </c>
      <c r="F112" s="101">
        <v>2283</v>
      </c>
      <c r="G112" s="101">
        <v>542</v>
      </c>
      <c r="H112" s="101">
        <v>0</v>
      </c>
      <c r="I112" s="102">
        <v>35790</v>
      </c>
      <c r="J112" s="103"/>
    </row>
    <row r="113" spans="1:10" s="104" customFormat="1" ht="2.25" customHeight="1" outlineLevel="1" x14ac:dyDescent="0.2">
      <c r="A113" s="105"/>
      <c r="B113" s="106"/>
      <c r="C113" s="107"/>
      <c r="D113" s="107"/>
      <c r="E113" s="107"/>
      <c r="F113" s="107"/>
      <c r="G113" s="107"/>
      <c r="H113" s="107"/>
      <c r="I113" s="108">
        <v>0</v>
      </c>
      <c r="J113" s="103"/>
    </row>
    <row r="114" spans="1:10" s="111" customFormat="1" ht="13.7" customHeight="1" outlineLevel="2" x14ac:dyDescent="0.2">
      <c r="A114" s="96" t="s">
        <v>0</v>
      </c>
      <c r="B114" s="95"/>
      <c r="C114" s="97">
        <v>0</v>
      </c>
      <c r="D114" s="97">
        <v>0</v>
      </c>
      <c r="E114" s="97">
        <v>0</v>
      </c>
      <c r="F114" s="97">
        <v>5035</v>
      </c>
      <c r="G114" s="97">
        <v>0</v>
      </c>
      <c r="H114" s="97">
        <v>0</v>
      </c>
      <c r="I114" s="98">
        <v>5035</v>
      </c>
      <c r="J114" s="97"/>
    </row>
    <row r="115" spans="1:10" s="111" customFormat="1" ht="13.7" customHeight="1" outlineLevel="2" x14ac:dyDescent="0.2">
      <c r="A115" s="96" t="s">
        <v>1</v>
      </c>
      <c r="B115" s="95"/>
      <c r="C115" s="97">
        <v>0</v>
      </c>
      <c r="D115" s="97">
        <v>0</v>
      </c>
      <c r="E115" s="97">
        <v>0</v>
      </c>
      <c r="F115" s="97">
        <v>5599</v>
      </c>
      <c r="G115" s="97">
        <v>0</v>
      </c>
      <c r="H115" s="97">
        <v>0</v>
      </c>
      <c r="I115" s="98">
        <v>5599</v>
      </c>
      <c r="J115" s="97"/>
    </row>
    <row r="116" spans="1:10" s="112" customFormat="1" ht="21.2" customHeight="1" outlineLevel="1" x14ac:dyDescent="0.2">
      <c r="A116" s="99" t="s">
        <v>7</v>
      </c>
      <c r="B116" s="100"/>
      <c r="C116" s="101">
        <v>0</v>
      </c>
      <c r="D116" s="101">
        <v>0</v>
      </c>
      <c r="E116" s="101">
        <v>0</v>
      </c>
      <c r="F116" s="101">
        <v>10634</v>
      </c>
      <c r="G116" s="101">
        <v>0</v>
      </c>
      <c r="H116" s="101">
        <v>0</v>
      </c>
      <c r="I116" s="102">
        <v>10634</v>
      </c>
      <c r="J116" s="103"/>
    </row>
    <row r="117" spans="1:10" s="104" customFormat="1" ht="2.25" customHeight="1" outlineLevel="1" x14ac:dyDescent="0.2">
      <c r="A117" s="105"/>
      <c r="B117" s="106"/>
      <c r="C117" s="107"/>
      <c r="D117" s="107"/>
      <c r="E117" s="107"/>
      <c r="F117" s="107"/>
      <c r="G117" s="107"/>
      <c r="H117" s="107"/>
      <c r="I117" s="108">
        <v>0</v>
      </c>
      <c r="J117" s="103"/>
    </row>
    <row r="118" spans="1:10" s="111" customFormat="1" ht="13.7" customHeight="1" outlineLevel="2" x14ac:dyDescent="0.2">
      <c r="A118" s="96" t="s">
        <v>0</v>
      </c>
      <c r="B118" s="95"/>
      <c r="C118" s="97">
        <v>0</v>
      </c>
      <c r="D118" s="97">
        <v>0</v>
      </c>
      <c r="E118" s="97">
        <v>0</v>
      </c>
      <c r="F118" s="97">
        <v>726</v>
      </c>
      <c r="G118" s="97">
        <v>64</v>
      </c>
      <c r="H118" s="97">
        <v>0</v>
      </c>
      <c r="I118" s="98">
        <v>790</v>
      </c>
      <c r="J118" s="97"/>
    </row>
    <row r="119" spans="1:10" s="111" customFormat="1" ht="13.7" customHeight="1" outlineLevel="2" x14ac:dyDescent="0.2">
      <c r="A119" s="96" t="s">
        <v>1</v>
      </c>
      <c r="B119" s="95"/>
      <c r="C119" s="97">
        <v>0</v>
      </c>
      <c r="D119" s="97">
        <v>0</v>
      </c>
      <c r="E119" s="97">
        <v>0</v>
      </c>
      <c r="F119" s="97">
        <v>230</v>
      </c>
      <c r="G119" s="97">
        <v>26</v>
      </c>
      <c r="H119" s="97">
        <v>0</v>
      </c>
      <c r="I119" s="98">
        <v>256</v>
      </c>
      <c r="J119" s="97"/>
    </row>
    <row r="120" spans="1:10" s="112" customFormat="1" ht="21.2" customHeight="1" outlineLevel="1" x14ac:dyDescent="0.2">
      <c r="A120" s="99" t="s">
        <v>8</v>
      </c>
      <c r="B120" s="100"/>
      <c r="C120" s="101">
        <v>0</v>
      </c>
      <c r="D120" s="101">
        <v>0</v>
      </c>
      <c r="E120" s="101">
        <v>0</v>
      </c>
      <c r="F120" s="101">
        <v>956</v>
      </c>
      <c r="G120" s="101">
        <v>90</v>
      </c>
      <c r="H120" s="101">
        <v>0</v>
      </c>
      <c r="I120" s="102">
        <v>1046</v>
      </c>
      <c r="J120" s="103"/>
    </row>
    <row r="121" spans="1:10" s="104" customFormat="1" ht="2.25" customHeight="1" outlineLevel="1" x14ac:dyDescent="0.2">
      <c r="A121" s="105"/>
      <c r="B121" s="106"/>
      <c r="C121" s="107"/>
      <c r="D121" s="107"/>
      <c r="E121" s="107"/>
      <c r="F121" s="107"/>
      <c r="G121" s="107"/>
      <c r="H121" s="107"/>
      <c r="I121" s="108">
        <v>0</v>
      </c>
      <c r="J121" s="103"/>
    </row>
    <row r="122" spans="1:10" s="111" customFormat="1" ht="13.7" customHeight="1" outlineLevel="2" x14ac:dyDescent="0.2">
      <c r="A122" s="96" t="s">
        <v>0</v>
      </c>
      <c r="B122" s="95"/>
      <c r="C122" s="97">
        <v>0</v>
      </c>
      <c r="D122" s="97">
        <v>0</v>
      </c>
      <c r="E122" s="97">
        <v>0</v>
      </c>
      <c r="F122" s="97">
        <v>321</v>
      </c>
      <c r="G122" s="97">
        <v>22</v>
      </c>
      <c r="H122" s="97">
        <v>51</v>
      </c>
      <c r="I122" s="98">
        <v>394</v>
      </c>
      <c r="J122" s="97"/>
    </row>
    <row r="123" spans="1:10" s="111" customFormat="1" ht="13.7" customHeight="1" outlineLevel="2" x14ac:dyDescent="0.2">
      <c r="A123" s="96" t="s">
        <v>1</v>
      </c>
      <c r="B123" s="95"/>
      <c r="C123" s="97">
        <v>0</v>
      </c>
      <c r="D123" s="97">
        <v>0</v>
      </c>
      <c r="E123" s="97">
        <v>0</v>
      </c>
      <c r="F123" s="97">
        <v>433</v>
      </c>
      <c r="G123" s="97">
        <v>17</v>
      </c>
      <c r="H123" s="97">
        <v>71</v>
      </c>
      <c r="I123" s="98">
        <v>521</v>
      </c>
      <c r="J123" s="97"/>
    </row>
    <row r="124" spans="1:10" s="112" customFormat="1" ht="21.2" customHeight="1" outlineLevel="1" x14ac:dyDescent="0.2">
      <c r="A124" s="99" t="s">
        <v>9</v>
      </c>
      <c r="B124" s="100"/>
      <c r="C124" s="101">
        <v>0</v>
      </c>
      <c r="D124" s="101">
        <v>0</v>
      </c>
      <c r="E124" s="101">
        <v>0</v>
      </c>
      <c r="F124" s="101">
        <v>754</v>
      </c>
      <c r="G124" s="101">
        <v>39</v>
      </c>
      <c r="H124" s="101">
        <v>122</v>
      </c>
      <c r="I124" s="102">
        <v>915</v>
      </c>
      <c r="J124" s="103"/>
    </row>
    <row r="125" spans="1:10" s="104" customFormat="1" ht="2.25" customHeight="1" outlineLevel="1" x14ac:dyDescent="0.2">
      <c r="A125" s="105"/>
      <c r="B125" s="106"/>
      <c r="C125" s="107"/>
      <c r="D125" s="107"/>
      <c r="E125" s="107"/>
      <c r="F125" s="107"/>
      <c r="G125" s="107"/>
      <c r="H125" s="107"/>
      <c r="I125" s="108">
        <v>0</v>
      </c>
      <c r="J125" s="103"/>
    </row>
    <row r="126" spans="1:10" s="111" customFormat="1" ht="13.7" customHeight="1" outlineLevel="2" x14ac:dyDescent="0.2">
      <c r="A126" s="96" t="s">
        <v>0</v>
      </c>
      <c r="B126" s="95"/>
      <c r="C126" s="97">
        <v>0</v>
      </c>
      <c r="D126" s="97">
        <v>0</v>
      </c>
      <c r="E126" s="97">
        <v>0</v>
      </c>
      <c r="F126" s="97">
        <v>51</v>
      </c>
      <c r="G126" s="97">
        <v>7</v>
      </c>
      <c r="H126" s="97">
        <v>7</v>
      </c>
      <c r="I126" s="98">
        <v>65</v>
      </c>
      <c r="J126" s="97"/>
    </row>
    <row r="127" spans="1:10" s="111" customFormat="1" ht="13.7" customHeight="1" outlineLevel="2" x14ac:dyDescent="0.2">
      <c r="A127" s="96" t="s">
        <v>1</v>
      </c>
      <c r="B127" s="95"/>
      <c r="C127" s="97">
        <v>0</v>
      </c>
      <c r="D127" s="97">
        <v>0</v>
      </c>
      <c r="E127" s="97">
        <v>0</v>
      </c>
      <c r="F127" s="97">
        <v>119</v>
      </c>
      <c r="G127" s="97">
        <v>20</v>
      </c>
      <c r="H127" s="97">
        <v>35</v>
      </c>
      <c r="I127" s="98">
        <v>174</v>
      </c>
      <c r="J127" s="97"/>
    </row>
    <row r="128" spans="1:10" s="112" customFormat="1" ht="21.2" customHeight="1" outlineLevel="1" x14ac:dyDescent="0.2">
      <c r="A128" s="99" t="s">
        <v>25</v>
      </c>
      <c r="B128" s="100"/>
      <c r="C128" s="101">
        <v>0</v>
      </c>
      <c r="D128" s="101">
        <v>0</v>
      </c>
      <c r="E128" s="101">
        <v>0</v>
      </c>
      <c r="F128" s="101">
        <v>170</v>
      </c>
      <c r="G128" s="101">
        <v>27</v>
      </c>
      <c r="H128" s="101">
        <v>42</v>
      </c>
      <c r="I128" s="102">
        <v>239</v>
      </c>
      <c r="J128" s="103"/>
    </row>
    <row r="129" spans="1:10" s="104" customFormat="1" ht="2.25" customHeight="1" outlineLevel="1" x14ac:dyDescent="0.2">
      <c r="A129" s="105"/>
      <c r="B129" s="106"/>
      <c r="C129" s="107"/>
      <c r="D129" s="107"/>
      <c r="E129" s="107"/>
      <c r="F129" s="107"/>
      <c r="G129" s="107"/>
      <c r="H129" s="107"/>
      <c r="I129" s="108">
        <v>0</v>
      </c>
      <c r="J129" s="103"/>
    </row>
    <row r="130" spans="1:10" s="111" customFormat="1" ht="13.7" customHeight="1" outlineLevel="2" x14ac:dyDescent="0.2">
      <c r="A130" s="96" t="s">
        <v>0</v>
      </c>
      <c r="B130" s="95"/>
      <c r="C130" s="97">
        <v>0</v>
      </c>
      <c r="D130" s="97">
        <v>0</v>
      </c>
      <c r="E130" s="97">
        <v>48</v>
      </c>
      <c r="F130" s="97">
        <v>18396</v>
      </c>
      <c r="G130" s="97">
        <v>11889</v>
      </c>
      <c r="H130" s="97">
        <v>1011</v>
      </c>
      <c r="I130" s="98">
        <v>31344</v>
      </c>
      <c r="J130" s="97"/>
    </row>
    <row r="131" spans="1:10" s="111" customFormat="1" ht="13.7" customHeight="1" outlineLevel="2" x14ac:dyDescent="0.2">
      <c r="A131" s="96" t="s">
        <v>1</v>
      </c>
      <c r="B131" s="95"/>
      <c r="C131" s="97">
        <v>0</v>
      </c>
      <c r="D131" s="97">
        <v>1</v>
      </c>
      <c r="E131" s="97">
        <v>28</v>
      </c>
      <c r="F131" s="97">
        <v>11499</v>
      </c>
      <c r="G131" s="97">
        <v>7550</v>
      </c>
      <c r="H131" s="97">
        <v>612</v>
      </c>
      <c r="I131" s="98">
        <v>19690</v>
      </c>
      <c r="J131" s="97"/>
    </row>
    <row r="132" spans="1:10" s="112" customFormat="1" ht="21.2" customHeight="1" outlineLevel="1" x14ac:dyDescent="0.2">
      <c r="A132" s="99" t="s">
        <v>188</v>
      </c>
      <c r="B132" s="100"/>
      <c r="C132" s="101">
        <v>0</v>
      </c>
      <c r="D132" s="101">
        <v>1</v>
      </c>
      <c r="E132" s="101">
        <v>76</v>
      </c>
      <c r="F132" s="101">
        <v>29895</v>
      </c>
      <c r="G132" s="101">
        <v>19439</v>
      </c>
      <c r="H132" s="101">
        <v>1623</v>
      </c>
      <c r="I132" s="102">
        <v>51034</v>
      </c>
      <c r="J132" s="103"/>
    </row>
    <row r="133" spans="1:10" s="104" customFormat="1" ht="2.25" customHeight="1" outlineLevel="1" x14ac:dyDescent="0.2">
      <c r="A133" s="105"/>
      <c r="B133" s="106"/>
      <c r="C133" s="107"/>
      <c r="D133" s="107"/>
      <c r="E133" s="107"/>
      <c r="F133" s="107"/>
      <c r="G133" s="107"/>
      <c r="H133" s="107"/>
      <c r="I133" s="108">
        <v>0</v>
      </c>
      <c r="J133" s="103"/>
    </row>
    <row r="134" spans="1:10" s="111" customFormat="1" ht="13.7" customHeight="1" outlineLevel="2" x14ac:dyDescent="0.2">
      <c r="A134" s="96" t="s">
        <v>0</v>
      </c>
      <c r="B134" s="95"/>
      <c r="C134" s="97">
        <v>85568</v>
      </c>
      <c r="D134" s="97">
        <v>291890</v>
      </c>
      <c r="E134" s="97">
        <v>38724</v>
      </c>
      <c r="F134" s="97">
        <v>56076</v>
      </c>
      <c r="G134" s="97">
        <v>15619</v>
      </c>
      <c r="H134" s="97">
        <v>12667</v>
      </c>
      <c r="I134" s="98">
        <v>500544</v>
      </c>
      <c r="J134" s="97"/>
    </row>
    <row r="135" spans="1:10" s="111" customFormat="1" ht="13.7" customHeight="1" outlineLevel="2" x14ac:dyDescent="0.2">
      <c r="A135" s="96" t="s">
        <v>1</v>
      </c>
      <c r="B135" s="95"/>
      <c r="C135" s="97">
        <v>4362</v>
      </c>
      <c r="D135" s="97">
        <v>29401</v>
      </c>
      <c r="E135" s="97">
        <v>5405</v>
      </c>
      <c r="F135" s="97">
        <v>25160</v>
      </c>
      <c r="G135" s="97">
        <v>8493</v>
      </c>
      <c r="H135" s="97">
        <v>2572</v>
      </c>
      <c r="I135" s="98">
        <v>75393</v>
      </c>
      <c r="J135" s="97"/>
    </row>
    <row r="136" spans="1:10" s="136" customFormat="1" ht="21.2" customHeight="1" x14ac:dyDescent="0.2">
      <c r="A136" s="99" t="s">
        <v>189</v>
      </c>
      <c r="B136" s="128"/>
      <c r="C136" s="134">
        <v>89930</v>
      </c>
      <c r="D136" s="134">
        <v>321291</v>
      </c>
      <c r="E136" s="134">
        <v>44129</v>
      </c>
      <c r="F136" s="134">
        <v>81236</v>
      </c>
      <c r="G136" s="134">
        <v>24112</v>
      </c>
      <c r="H136" s="134">
        <v>15239</v>
      </c>
      <c r="I136" s="134">
        <v>575937</v>
      </c>
      <c r="J136" s="103"/>
    </row>
    <row r="137" spans="1:10" s="104" customFormat="1" ht="2.25" customHeight="1" x14ac:dyDescent="0.2">
      <c r="A137" s="105"/>
      <c r="B137" s="106"/>
      <c r="C137" s="107"/>
      <c r="D137" s="107"/>
      <c r="E137" s="107"/>
      <c r="F137" s="107"/>
      <c r="G137" s="107"/>
      <c r="H137" s="107"/>
      <c r="I137" s="108">
        <v>0</v>
      </c>
      <c r="J137" s="103"/>
    </row>
    <row r="138" spans="1:10" s="111" customFormat="1" ht="13.7" customHeight="1" outlineLevel="2" x14ac:dyDescent="0.2">
      <c r="A138" s="96" t="s">
        <v>0</v>
      </c>
      <c r="B138" s="95"/>
      <c r="C138" s="97">
        <v>190350</v>
      </c>
      <c r="D138" s="97">
        <v>511732</v>
      </c>
      <c r="E138" s="97">
        <v>90126</v>
      </c>
      <c r="F138" s="97">
        <v>204626</v>
      </c>
      <c r="G138" s="97">
        <v>59718</v>
      </c>
      <c r="H138" s="97">
        <v>18985</v>
      </c>
      <c r="I138" s="98">
        <v>1075537</v>
      </c>
      <c r="J138" s="97"/>
    </row>
    <row r="139" spans="1:10" s="111" customFormat="1" ht="13.7" customHeight="1" outlineLevel="2" x14ac:dyDescent="0.2">
      <c r="A139" s="96" t="s">
        <v>1</v>
      </c>
      <c r="B139" s="95"/>
      <c r="C139" s="97">
        <v>130026</v>
      </c>
      <c r="D139" s="97">
        <v>386581</v>
      </c>
      <c r="E139" s="97">
        <v>142116</v>
      </c>
      <c r="F139" s="97">
        <v>264336</v>
      </c>
      <c r="G139" s="97">
        <v>63646</v>
      </c>
      <c r="H139" s="97">
        <v>12116</v>
      </c>
      <c r="I139" s="98">
        <v>998821</v>
      </c>
      <c r="J139" s="97"/>
    </row>
    <row r="140" spans="1:10" s="133" customFormat="1" ht="26.45" customHeight="1" x14ac:dyDescent="0.2">
      <c r="A140" s="137" t="s">
        <v>16</v>
      </c>
      <c r="B140" s="138"/>
      <c r="C140" s="139">
        <v>320376</v>
      </c>
      <c r="D140" s="139">
        <v>898313</v>
      </c>
      <c r="E140" s="139">
        <v>232242</v>
      </c>
      <c r="F140" s="139">
        <v>468962</v>
      </c>
      <c r="G140" s="139">
        <v>123364</v>
      </c>
      <c r="H140" s="139">
        <v>31101</v>
      </c>
      <c r="I140" s="139">
        <v>2074358</v>
      </c>
      <c r="J140" s="113"/>
    </row>
    <row r="141" spans="1:10" ht="2.25" customHeight="1" x14ac:dyDescent="0.2">
      <c r="A141" s="114"/>
      <c r="B141" s="115"/>
      <c r="C141" s="116"/>
      <c r="D141" s="116"/>
      <c r="E141" s="116"/>
      <c r="F141" s="116"/>
      <c r="G141" s="116"/>
      <c r="H141" s="116"/>
      <c r="I141" s="117">
        <f t="shared" ref="I141" si="0">SUM(C141:H141)</f>
        <v>0</v>
      </c>
      <c r="J141" s="118"/>
    </row>
    <row r="142" spans="1:10" ht="9" customHeight="1" x14ac:dyDescent="0.2">
      <c r="C142" s="90"/>
    </row>
    <row r="143" spans="1:10" ht="12" x14ac:dyDescent="0.2">
      <c r="A143" s="18" t="s">
        <v>192</v>
      </c>
      <c r="C143" s="121"/>
    </row>
    <row r="144" spans="1:10" ht="4.7" customHeight="1" x14ac:dyDescent="0.2">
      <c r="A144" s="120"/>
      <c r="C144" s="121"/>
      <c r="I144" s="122"/>
    </row>
    <row r="145" spans="1:9" ht="57" customHeight="1" x14ac:dyDescent="0.2">
      <c r="A145" s="149" t="s">
        <v>193</v>
      </c>
      <c r="B145" s="150"/>
      <c r="C145" s="150"/>
      <c r="D145" s="150"/>
      <c r="E145" s="150"/>
      <c r="F145" s="150"/>
      <c r="G145" s="150"/>
      <c r="H145" s="150"/>
      <c r="I145" s="150"/>
    </row>
    <row r="146" spans="1:9" ht="15.75" customHeight="1" x14ac:dyDescent="0.2">
      <c r="A146" s="140"/>
      <c r="B146" s="140"/>
      <c r="C146" s="140"/>
      <c r="D146" s="140"/>
      <c r="E146" s="140"/>
      <c r="F146" s="140"/>
      <c r="G146" s="141"/>
      <c r="H146" s="141"/>
      <c r="I146" s="142"/>
    </row>
    <row r="148" spans="1:9" ht="27.75" customHeight="1" x14ac:dyDescent="0.2">
      <c r="A148" s="151"/>
      <c r="B148" s="151"/>
      <c r="C148" s="151"/>
      <c r="D148" s="151"/>
      <c r="E148" s="151"/>
      <c r="F148" s="143"/>
    </row>
    <row r="149" spans="1:9" ht="13.5" x14ac:dyDescent="0.2">
      <c r="A149" s="123"/>
    </row>
    <row r="150" spans="1:9" ht="13.5" x14ac:dyDescent="0.2">
      <c r="A150" s="123"/>
    </row>
    <row r="151" spans="1:9" ht="27.75" customHeight="1" x14ac:dyDescent="0.25">
      <c r="A151" s="152"/>
      <c r="B151" s="153"/>
      <c r="C151" s="153"/>
      <c r="D151" s="153"/>
      <c r="E151" s="153"/>
      <c r="F151" s="130"/>
    </row>
    <row r="152" spans="1:9" ht="13.5" x14ac:dyDescent="0.2">
      <c r="A152" s="123"/>
    </row>
    <row r="153" spans="1:9" ht="13.5" x14ac:dyDescent="0.2">
      <c r="A153" s="123"/>
    </row>
    <row r="154" spans="1:9" ht="13.5" x14ac:dyDescent="0.2">
      <c r="A154" s="123"/>
    </row>
    <row r="155" spans="1:9" ht="27.75" customHeight="1" x14ac:dyDescent="0.2">
      <c r="A155" s="154"/>
      <c r="B155" s="154"/>
      <c r="C155" s="154"/>
      <c r="D155" s="154"/>
      <c r="E155" s="154"/>
      <c r="F155" s="131"/>
    </row>
    <row r="156" spans="1:9" ht="13.5" x14ac:dyDescent="0.2">
      <c r="A156" s="123"/>
    </row>
    <row r="157" spans="1:9" ht="13.5" x14ac:dyDescent="0.2">
      <c r="A157" s="123"/>
    </row>
    <row r="158" spans="1:9" ht="14.25" customHeight="1" x14ac:dyDescent="0.25">
      <c r="A158" s="152"/>
      <c r="B158" s="153"/>
      <c r="C158" s="153"/>
      <c r="D158" s="153"/>
      <c r="E158" s="153"/>
      <c r="F158" s="130"/>
    </row>
  </sheetData>
  <mergeCells count="5">
    <mergeCell ref="A145:I145"/>
    <mergeCell ref="A148:E148"/>
    <mergeCell ref="A151:E151"/>
    <mergeCell ref="A155:E155"/>
    <mergeCell ref="A158:E158"/>
  </mergeCells>
  <printOptions horizontalCentered="1"/>
  <pageMargins left="0.19685039370078741" right="0.19685039370078741" top="0.31496062992125984" bottom="0.27559055118110237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C42A-38E3-4D71-A70D-615804B608FD}">
  <dimension ref="A1:J158"/>
  <sheetViews>
    <sheetView showGridLines="0" zoomScaleNormal="130" workbookViewId="0">
      <selection activeCell="L6" sqref="L6"/>
    </sheetView>
  </sheetViews>
  <sheetFormatPr defaultColWidth="9.140625" defaultRowHeight="12.75" outlineLevelRow="2" x14ac:dyDescent="0.2"/>
  <cols>
    <col min="1" max="1" width="39.28515625" style="119" customWidth="1"/>
    <col min="2" max="2" width="0.85546875" style="90" customWidth="1"/>
    <col min="3" max="3" width="13.7109375" style="93" customWidth="1"/>
    <col min="4" max="8" width="13.7109375" style="90" customWidth="1"/>
    <col min="9" max="9" width="13.7109375" style="94" customWidth="1"/>
    <col min="10" max="16384" width="9.140625" style="90"/>
  </cols>
  <sheetData>
    <row r="1" spans="1:10" s="77" customFormat="1" ht="22.7" customHeight="1" x14ac:dyDescent="0.25">
      <c r="A1" s="132" t="s">
        <v>177</v>
      </c>
      <c r="B1" s="78"/>
      <c r="D1" s="79"/>
      <c r="E1" s="80"/>
      <c r="F1" s="80"/>
      <c r="I1" s="81"/>
    </row>
    <row r="2" spans="1:10" s="82" customFormat="1" ht="13.7" customHeight="1" x14ac:dyDescent="0.2">
      <c r="A2" s="83" t="s">
        <v>191</v>
      </c>
      <c r="B2" s="84"/>
      <c r="D2" s="85"/>
      <c r="E2" s="86"/>
      <c r="F2" s="86"/>
      <c r="I2" s="87"/>
    </row>
    <row r="3" spans="1:10" s="82" customFormat="1" ht="6.75" customHeight="1" x14ac:dyDescent="0.2">
      <c r="A3" s="83"/>
      <c r="B3" s="84"/>
      <c r="D3" s="85"/>
      <c r="E3" s="86"/>
      <c r="F3" s="86"/>
      <c r="I3" s="87"/>
    </row>
    <row r="4" spans="1:10" ht="47.25" customHeight="1" x14ac:dyDescent="0.2">
      <c r="A4" s="88" t="s">
        <v>167</v>
      </c>
      <c r="B4" s="89"/>
      <c r="C4" s="72" t="s">
        <v>168</v>
      </c>
      <c r="D4" s="72" t="s">
        <v>169</v>
      </c>
      <c r="E4" s="72" t="s">
        <v>174</v>
      </c>
      <c r="F4" s="73" t="s">
        <v>170</v>
      </c>
      <c r="G4" s="71" t="s">
        <v>171</v>
      </c>
      <c r="H4" s="71" t="s">
        <v>173</v>
      </c>
      <c r="I4" s="71" t="s">
        <v>172</v>
      </c>
      <c r="J4" s="8"/>
    </row>
    <row r="5" spans="1:10" ht="5.25" customHeight="1" x14ac:dyDescent="0.2">
      <c r="A5" s="91"/>
      <c r="B5" s="92"/>
    </row>
    <row r="6" spans="1:10" s="104" customFormat="1" ht="13.7" customHeight="1" outlineLevel="2" x14ac:dyDescent="0.2">
      <c r="A6" s="96" t="s">
        <v>0</v>
      </c>
      <c r="B6" s="95"/>
      <c r="C6" s="74">
        <f>+'Tabella generale'!C6/'Tabella generale'!$I6</f>
        <v>0.21982913993223271</v>
      </c>
      <c r="D6" s="74">
        <f>+'Tabella generale'!D6/'Tabella generale'!$I6</f>
        <v>0.41867925888544444</v>
      </c>
      <c r="E6" s="74">
        <f>+'Tabella generale'!E6/'Tabella generale'!$I6</f>
        <v>4.9906279287722587E-2</v>
      </c>
      <c r="F6" s="74">
        <f>+'Tabella generale'!F6/'Tabella generale'!$I6</f>
        <v>0.28031504577896332</v>
      </c>
      <c r="G6" s="74">
        <f>+'Tabella generale'!G6/'Tabella generale'!$I6</f>
        <v>1.7951121043904551E-2</v>
      </c>
      <c r="H6" s="74">
        <f>+'Tabella generale'!H6/'Tabella generale'!$I6</f>
        <v>1.3319155071732392E-2</v>
      </c>
      <c r="I6" s="144">
        <f t="shared" ref="I6:I72" si="0">SUM(C6:H6)</f>
        <v>1</v>
      </c>
      <c r="J6" s="97"/>
    </row>
    <row r="7" spans="1:10" s="104" customFormat="1" ht="13.7" customHeight="1" outlineLevel="2" x14ac:dyDescent="0.2">
      <c r="A7" s="96" t="s">
        <v>1</v>
      </c>
      <c r="B7" s="95"/>
      <c r="C7" s="74">
        <f>+'Tabella generale'!C7/'Tabella generale'!$I7</f>
        <v>8.0137344181533177E-2</v>
      </c>
      <c r="D7" s="74">
        <f>+'Tabella generale'!D7/'Tabella generale'!$I7</f>
        <v>0.43364932447562887</v>
      </c>
      <c r="E7" s="74">
        <f>+'Tabella generale'!E7/'Tabella generale'!$I7</f>
        <v>5.810256027468836E-2</v>
      </c>
      <c r="F7" s="74">
        <f>+'Tabella generale'!F7/'Tabella generale'!$I7</f>
        <v>0.38405613196984401</v>
      </c>
      <c r="G7" s="74">
        <f>+'Tabella generale'!G7/'Tabella generale'!$I7</f>
        <v>2.2885720683735164E-2</v>
      </c>
      <c r="H7" s="74">
        <f>+'Tabella generale'!H7/'Tabella generale'!$I7</f>
        <v>2.1168918414570425E-2</v>
      </c>
      <c r="I7" s="144">
        <f t="shared" si="0"/>
        <v>1</v>
      </c>
      <c r="J7" s="97"/>
    </row>
    <row r="8" spans="1:10" s="104" customFormat="1" ht="21.2" customHeight="1" outlineLevel="1" x14ac:dyDescent="0.2">
      <c r="A8" s="99" t="s">
        <v>13</v>
      </c>
      <c r="B8" s="100"/>
      <c r="C8" s="75">
        <f>+'Tabella generale'!C8/'Tabella generale'!$I8</f>
        <v>0.14342405016779758</v>
      </c>
      <c r="D8" s="75">
        <f>+'Tabella generale'!D8/'Tabella generale'!$I8</f>
        <v>0.42686720721162091</v>
      </c>
      <c r="E8" s="75">
        <f>+'Tabella generale'!E8/'Tabella generale'!$I8</f>
        <v>5.4389274020364337E-2</v>
      </c>
      <c r="F8" s="75">
        <f>+'Tabella generale'!F8/'Tabella generale'!$I8</f>
        <v>0.33705672455886798</v>
      </c>
      <c r="G8" s="75">
        <f>+'Tabella generale'!G8/'Tabella generale'!$I8</f>
        <v>2.065012370477427E-2</v>
      </c>
      <c r="H8" s="75">
        <f>+'Tabella generale'!H8/'Tabella generale'!$I8</f>
        <v>1.7612620336574972E-2</v>
      </c>
      <c r="I8" s="129">
        <f t="shared" si="0"/>
        <v>1</v>
      </c>
      <c r="J8" s="103"/>
    </row>
    <row r="9" spans="1:10" s="104" customFormat="1" ht="2.25" customHeight="1" outlineLevel="1" x14ac:dyDescent="0.2">
      <c r="A9" s="105"/>
      <c r="B9" s="106"/>
      <c r="C9" s="145"/>
      <c r="D9" s="145"/>
      <c r="E9" s="145"/>
      <c r="F9" s="145"/>
      <c r="G9" s="145"/>
      <c r="H9" s="145"/>
      <c r="I9" s="146"/>
      <c r="J9" s="103"/>
    </row>
    <row r="10" spans="1:10" s="111" customFormat="1" ht="13.7" customHeight="1" outlineLevel="2" x14ac:dyDescent="0.2">
      <c r="A10" s="96" t="s">
        <v>0</v>
      </c>
      <c r="B10" s="95"/>
      <c r="C10" s="74">
        <f>+'Tabella generale'!C10/'Tabella generale'!$I10</f>
        <v>6.0685205100629899E-2</v>
      </c>
      <c r="D10" s="74">
        <f>+'Tabella generale'!D10/'Tabella generale'!$I10</f>
        <v>0.36180672914426182</v>
      </c>
      <c r="E10" s="74">
        <f>+'Tabella generale'!E10/'Tabella generale'!$I10</f>
        <v>4.6960618630614022E-2</v>
      </c>
      <c r="F10" s="74">
        <f>+'Tabella generale'!F10/'Tabella generale'!$I10</f>
        <v>0.48584011880985301</v>
      </c>
      <c r="G10" s="74">
        <f>+'Tabella generale'!G10/'Tabella generale'!$I10</f>
        <v>2.0074768269575459E-2</v>
      </c>
      <c r="H10" s="74">
        <f>+'Tabella generale'!H10/'Tabella generale'!$I10</f>
        <v>2.4632560045065807E-2</v>
      </c>
      <c r="I10" s="144">
        <f t="shared" si="0"/>
        <v>0.99999999999999989</v>
      </c>
      <c r="J10" s="97"/>
    </row>
    <row r="11" spans="1:10" s="95" customFormat="1" ht="13.7" customHeight="1" outlineLevel="2" x14ac:dyDescent="0.2">
      <c r="A11" s="96" t="s">
        <v>1</v>
      </c>
      <c r="C11" s="74">
        <f>+'Tabella generale'!C11/'Tabella generale'!$I11</f>
        <v>6.6721581548599668E-2</v>
      </c>
      <c r="D11" s="74">
        <f>+'Tabella generale'!D11/'Tabella generale'!$I11</f>
        <v>0.31367380560131797</v>
      </c>
      <c r="E11" s="74">
        <f>+'Tabella generale'!E11/'Tabella generale'!$I11</f>
        <v>4.0197693574958816E-2</v>
      </c>
      <c r="F11" s="74">
        <f>+'Tabella generale'!F11/'Tabella generale'!$I11</f>
        <v>0.53860516199890174</v>
      </c>
      <c r="G11" s="74">
        <f>+'Tabella generale'!G11/'Tabella generale'!$I11</f>
        <v>2.0977484898407468E-2</v>
      </c>
      <c r="H11" s="74">
        <f>+'Tabella generale'!H11/'Tabella generale'!$I11</f>
        <v>1.9824272377814388E-2</v>
      </c>
      <c r="I11" s="144">
        <f t="shared" si="0"/>
        <v>1</v>
      </c>
      <c r="J11" s="97"/>
    </row>
    <row r="12" spans="1:10" s="112" customFormat="1" ht="21.2" customHeight="1" outlineLevel="1" x14ac:dyDescent="0.2">
      <c r="A12" s="99" t="s">
        <v>14</v>
      </c>
      <c r="B12" s="100"/>
      <c r="C12" s="75">
        <f>+'Tabella generale'!C12/'Tabella generale'!$I12</f>
        <v>6.3598060259162092E-2</v>
      </c>
      <c r="D12" s="75">
        <f>+'Tabella generale'!D12/'Tabella generale'!$I12</f>
        <v>0.33858017330471418</v>
      </c>
      <c r="E12" s="75">
        <f>+'Tabella generale'!E12/'Tabella generale'!$I12</f>
        <v>4.3697167236399291E-2</v>
      </c>
      <c r="F12" s="75">
        <f>+'Tabella generale'!F12/'Tabella generale'!$I12</f>
        <v>0.51130190529188857</v>
      </c>
      <c r="G12" s="75">
        <f>+'Tabella generale'!G12/'Tabella generale'!$I12</f>
        <v>2.0510374433579774E-2</v>
      </c>
      <c r="H12" s="75">
        <f>+'Tabella generale'!H12/'Tabella generale'!$I12</f>
        <v>2.2312319474256034E-2</v>
      </c>
      <c r="I12" s="129">
        <f t="shared" si="0"/>
        <v>0.99999999999999989</v>
      </c>
      <c r="J12" s="103"/>
    </row>
    <row r="13" spans="1:10" s="104" customFormat="1" ht="2.25" customHeight="1" outlineLevel="1" x14ac:dyDescent="0.2">
      <c r="A13" s="105"/>
      <c r="B13" s="106"/>
      <c r="C13" s="145"/>
      <c r="D13" s="145"/>
      <c r="E13" s="145"/>
      <c r="F13" s="145"/>
      <c r="G13" s="145"/>
      <c r="H13" s="145"/>
      <c r="I13" s="146"/>
      <c r="J13" s="103"/>
    </row>
    <row r="14" spans="1:10" s="104" customFormat="1" ht="13.7" customHeight="1" outlineLevel="2" x14ac:dyDescent="0.2">
      <c r="A14" s="96" t="s">
        <v>0</v>
      </c>
      <c r="B14" s="109"/>
      <c r="C14" s="74">
        <f>+'Tabella generale'!C14/'Tabella generale'!$I14</f>
        <v>6.5773280459455769E-2</v>
      </c>
      <c r="D14" s="74">
        <f>+'Tabella generale'!D14/'Tabella generale'!$I14</f>
        <v>0.34616436482975521</v>
      </c>
      <c r="E14" s="74">
        <f>+'Tabella generale'!E14/'Tabella generale'!$I14</f>
        <v>9.2233009708737865E-2</v>
      </c>
      <c r="F14" s="74">
        <f>+'Tabella generale'!F14/'Tabella generale'!$I14</f>
        <v>0.48776152057978944</v>
      </c>
      <c r="G14" s="74">
        <f>+'Tabella generale'!G14/'Tabella generale'!$I14</f>
        <v>5.4697114727198142E-3</v>
      </c>
      <c r="H14" s="74">
        <f>+'Tabella generale'!H14/'Tabella generale'!$I14</f>
        <v>2.5981129495419118E-3</v>
      </c>
      <c r="I14" s="144">
        <f t="shared" si="0"/>
        <v>0.99999999999999989</v>
      </c>
      <c r="J14" s="110"/>
    </row>
    <row r="15" spans="1:10" s="104" customFormat="1" ht="13.7" customHeight="1" outlineLevel="2" x14ac:dyDescent="0.2">
      <c r="A15" s="96" t="s">
        <v>1</v>
      </c>
      <c r="B15" s="109"/>
      <c r="C15" s="74">
        <f>+'Tabella generale'!C15/'Tabella generale'!$I15</f>
        <v>4.0102967077631758E-2</v>
      </c>
      <c r="D15" s="74">
        <f>+'Tabella generale'!D15/'Tabella generale'!$I15</f>
        <v>0.35988800072257598</v>
      </c>
      <c r="E15" s="74">
        <f>+'Tabella generale'!E15/'Tabella generale'!$I15</f>
        <v>0.11913471525990155</v>
      </c>
      <c r="F15" s="74">
        <f>+'Tabella generale'!F15/'Tabella generale'!$I15</f>
        <v>0.47342275211127671</v>
      </c>
      <c r="G15" s="74">
        <f>+'Tabella generale'!G15/'Tabella generale'!$I15</f>
        <v>4.5160998961297025E-3</v>
      </c>
      <c r="H15" s="74">
        <f>+'Tabella generale'!H15/'Tabella generale'!$I15</f>
        <v>2.9354649324843064E-3</v>
      </c>
      <c r="I15" s="144">
        <f t="shared" si="0"/>
        <v>1</v>
      </c>
      <c r="J15" s="110"/>
    </row>
    <row r="16" spans="1:10" s="104" customFormat="1" ht="21.2" customHeight="1" outlineLevel="1" x14ac:dyDescent="0.2">
      <c r="A16" s="99" t="s">
        <v>2</v>
      </c>
      <c r="B16" s="100"/>
      <c r="C16" s="75">
        <f>+'Tabella generale'!C16/'Tabella generale'!$I16</f>
        <v>5.0314123310397349E-2</v>
      </c>
      <c r="D16" s="75">
        <f>+'Tabella generale'!D16/'Tabella generale'!$I16</f>
        <v>0.35442900269248551</v>
      </c>
      <c r="E16" s="75">
        <f>+'Tabella generale'!E16/'Tabella generale'!$I16</f>
        <v>0.10843373493975904</v>
      </c>
      <c r="F16" s="75">
        <f>+'Tabella generale'!F16/'Tabella generale'!$I16</f>
        <v>0.47912643803203786</v>
      </c>
      <c r="G16" s="75">
        <f>+'Tabella generale'!G16/'Tabella generale'!$I16</f>
        <v>4.8954282139846064E-3</v>
      </c>
      <c r="H16" s="75">
        <f>+'Tabella generale'!H16/'Tabella generale'!$I16</f>
        <v>2.8012728113356359E-3</v>
      </c>
      <c r="I16" s="129">
        <f t="shared" si="0"/>
        <v>1</v>
      </c>
      <c r="J16" s="103"/>
    </row>
    <row r="17" spans="1:10" s="104" customFormat="1" ht="2.25" customHeight="1" outlineLevel="1" x14ac:dyDescent="0.2">
      <c r="A17" s="105"/>
      <c r="B17" s="106"/>
      <c r="C17" s="145"/>
      <c r="D17" s="145"/>
      <c r="E17" s="145"/>
      <c r="F17" s="145"/>
      <c r="G17" s="145"/>
      <c r="H17" s="145"/>
      <c r="I17" s="146"/>
      <c r="J17" s="103"/>
    </row>
    <row r="18" spans="1:10" s="104" customFormat="1" ht="13.7" customHeight="1" outlineLevel="2" x14ac:dyDescent="0.2">
      <c r="A18" s="96" t="s">
        <v>0</v>
      </c>
      <c r="B18" s="109"/>
      <c r="C18" s="74">
        <f>+'Tabella generale'!C18/'Tabella generale'!$I18</f>
        <v>6.6666666666666666E-2</v>
      </c>
      <c r="D18" s="74">
        <f>+'Tabella generale'!D18/'Tabella generale'!$I18</f>
        <v>0.13333333333333333</v>
      </c>
      <c r="E18" s="74">
        <f>+'Tabella generale'!E18/'Tabella generale'!$I18</f>
        <v>4.4444444444444446E-2</v>
      </c>
      <c r="F18" s="74">
        <f>+'Tabella generale'!F18/'Tabella generale'!$I18</f>
        <v>0.44444444444444442</v>
      </c>
      <c r="G18" s="74">
        <f>+'Tabella generale'!G18/'Tabella generale'!$I18</f>
        <v>0.24444444444444444</v>
      </c>
      <c r="H18" s="74">
        <f>+'Tabella generale'!H18/'Tabella generale'!$I18</f>
        <v>6.6666666666666666E-2</v>
      </c>
      <c r="I18" s="144">
        <f t="shared" ref="I18:I20" si="1">SUM(C18:H18)</f>
        <v>1</v>
      </c>
      <c r="J18" s="110"/>
    </row>
    <row r="19" spans="1:10" s="104" customFormat="1" ht="13.7" customHeight="1" outlineLevel="2" x14ac:dyDescent="0.2">
      <c r="A19" s="96" t="s">
        <v>1</v>
      </c>
      <c r="B19" s="109"/>
      <c r="C19" s="74">
        <f>+'Tabella generale'!C19/'Tabella generale'!$I19</f>
        <v>0</v>
      </c>
      <c r="D19" s="74">
        <f>+'Tabella generale'!D19/'Tabella generale'!$I19</f>
        <v>0.14893617021276595</v>
      </c>
      <c r="E19" s="74">
        <f>+'Tabella generale'!E19/'Tabella generale'!$I19</f>
        <v>2.1276595744680851E-2</v>
      </c>
      <c r="F19" s="74">
        <f>+'Tabella generale'!F19/'Tabella generale'!$I19</f>
        <v>0.61702127659574468</v>
      </c>
      <c r="G19" s="74">
        <f>+'Tabella generale'!G19/'Tabella generale'!$I19</f>
        <v>0.21276595744680851</v>
      </c>
      <c r="H19" s="74">
        <f>+'Tabella generale'!H19/'Tabella generale'!$I19</f>
        <v>0</v>
      </c>
      <c r="I19" s="144">
        <f t="shared" si="1"/>
        <v>1</v>
      </c>
      <c r="J19" s="110"/>
    </row>
    <row r="20" spans="1:10" s="104" customFormat="1" ht="21.2" customHeight="1" outlineLevel="1" x14ac:dyDescent="0.2">
      <c r="A20" s="99" t="s">
        <v>190</v>
      </c>
      <c r="B20" s="100"/>
      <c r="C20" s="75">
        <f>+'Tabella generale'!C20/'Tabella generale'!$I20</f>
        <v>3.2608695652173912E-2</v>
      </c>
      <c r="D20" s="75">
        <f>+'Tabella generale'!D20/'Tabella generale'!$I20</f>
        <v>0.14130434782608695</v>
      </c>
      <c r="E20" s="75">
        <f>+'Tabella generale'!E20/'Tabella generale'!$I20</f>
        <v>3.2608695652173912E-2</v>
      </c>
      <c r="F20" s="75">
        <f>+'Tabella generale'!F20/'Tabella generale'!$I20</f>
        <v>0.53260869565217395</v>
      </c>
      <c r="G20" s="75">
        <f>+'Tabella generale'!G20/'Tabella generale'!$I20</f>
        <v>0.22826086956521738</v>
      </c>
      <c r="H20" s="75">
        <f>+'Tabella generale'!H20/'Tabella generale'!$I20</f>
        <v>3.2608695652173912E-2</v>
      </c>
      <c r="I20" s="129">
        <f t="shared" si="1"/>
        <v>1</v>
      </c>
      <c r="J20" s="103"/>
    </row>
    <row r="21" spans="1:10" s="104" customFormat="1" ht="2.25" customHeight="1" outlineLevel="1" x14ac:dyDescent="0.2">
      <c r="A21" s="105"/>
      <c r="B21" s="106"/>
      <c r="C21" s="145"/>
      <c r="D21" s="145"/>
      <c r="E21" s="145"/>
      <c r="F21" s="145"/>
      <c r="G21" s="145"/>
      <c r="H21" s="145"/>
      <c r="I21" s="146"/>
      <c r="J21" s="103"/>
    </row>
    <row r="22" spans="1:10" s="104" customFormat="1" ht="13.7" customHeight="1" outlineLevel="2" x14ac:dyDescent="0.2">
      <c r="A22" s="96" t="s">
        <v>0</v>
      </c>
      <c r="B22" s="109"/>
      <c r="C22" s="74">
        <f>+'Tabella generale'!C22/'Tabella generale'!$I22</f>
        <v>0.1111111111111111</v>
      </c>
      <c r="D22" s="74">
        <f>+'Tabella generale'!D22/'Tabella generale'!$I22</f>
        <v>0.5</v>
      </c>
      <c r="E22" s="74">
        <f>+'Tabella generale'!E22/'Tabella generale'!$I22</f>
        <v>5.5555555555555552E-2</v>
      </c>
      <c r="F22" s="74">
        <f>+'Tabella generale'!F22/'Tabella generale'!$I22</f>
        <v>0.27777777777777779</v>
      </c>
      <c r="G22" s="74">
        <f>+'Tabella generale'!G22/'Tabella generale'!$I22</f>
        <v>5.5555555555555552E-2</v>
      </c>
      <c r="H22" s="74">
        <f>+'Tabella generale'!H22/'Tabella generale'!$I22</f>
        <v>0</v>
      </c>
      <c r="I22" s="144">
        <f t="shared" si="0"/>
        <v>1</v>
      </c>
      <c r="J22" s="110"/>
    </row>
    <row r="23" spans="1:10" s="104" customFormat="1" ht="13.7" customHeight="1" outlineLevel="2" x14ac:dyDescent="0.2">
      <c r="A23" s="96" t="s">
        <v>1</v>
      </c>
      <c r="B23" s="109"/>
      <c r="C23" s="74">
        <f>+'Tabella generale'!C23/'Tabella generale'!$I23</f>
        <v>0</v>
      </c>
      <c r="D23" s="74">
        <f>+'Tabella generale'!D23/'Tabella generale'!$I23</f>
        <v>4.5454545454545456E-2</v>
      </c>
      <c r="E23" s="74">
        <f>+'Tabella generale'!E23/'Tabella generale'!$I23</f>
        <v>0.18181818181818182</v>
      </c>
      <c r="F23" s="74">
        <f>+'Tabella generale'!F23/'Tabella generale'!$I23</f>
        <v>0.45454545454545453</v>
      </c>
      <c r="G23" s="74">
        <f>+'Tabella generale'!G23/'Tabella generale'!$I23</f>
        <v>0.22727272727272727</v>
      </c>
      <c r="H23" s="74">
        <f>+'Tabella generale'!H23/'Tabella generale'!$I23</f>
        <v>9.0909090909090912E-2</v>
      </c>
      <c r="I23" s="144">
        <f t="shared" si="0"/>
        <v>1</v>
      </c>
      <c r="J23" s="110"/>
    </row>
    <row r="24" spans="1:10" s="104" customFormat="1" ht="21.2" customHeight="1" outlineLevel="1" x14ac:dyDescent="0.2">
      <c r="A24" s="99" t="s">
        <v>178</v>
      </c>
      <c r="B24" s="100"/>
      <c r="C24" s="75">
        <f>+'Tabella generale'!C24/'Tabella generale'!$I24</f>
        <v>6.8965517241379309E-2</v>
      </c>
      <c r="D24" s="75">
        <f>+'Tabella generale'!D24/'Tabella generale'!$I24</f>
        <v>0.32758620689655171</v>
      </c>
      <c r="E24" s="75">
        <f>+'Tabella generale'!E24/'Tabella generale'!$I24</f>
        <v>0.10344827586206896</v>
      </c>
      <c r="F24" s="75">
        <f>+'Tabella generale'!F24/'Tabella generale'!$I24</f>
        <v>0.34482758620689657</v>
      </c>
      <c r="G24" s="75">
        <f>+'Tabella generale'!G24/'Tabella generale'!$I24</f>
        <v>0.1206896551724138</v>
      </c>
      <c r="H24" s="75">
        <f>+'Tabella generale'!H24/'Tabella generale'!$I24</f>
        <v>3.4482758620689655E-2</v>
      </c>
      <c r="I24" s="129">
        <f t="shared" si="0"/>
        <v>1</v>
      </c>
      <c r="J24" s="103"/>
    </row>
    <row r="25" spans="1:10" s="104" customFormat="1" ht="2.25" customHeight="1" outlineLevel="1" x14ac:dyDescent="0.2">
      <c r="A25" s="105"/>
      <c r="B25" s="106"/>
      <c r="C25" s="145"/>
      <c r="D25" s="145"/>
      <c r="E25" s="145"/>
      <c r="F25" s="145"/>
      <c r="G25" s="145"/>
      <c r="H25" s="145"/>
      <c r="I25" s="146"/>
      <c r="J25" s="103"/>
    </row>
    <row r="26" spans="1:10" s="104" customFormat="1" ht="13.7" customHeight="1" outlineLevel="2" x14ac:dyDescent="0.2">
      <c r="A26" s="96" t="s">
        <v>0</v>
      </c>
      <c r="B26" s="109"/>
      <c r="C26" s="74">
        <f>+'Tabella generale'!C26/'Tabella generale'!$I26</f>
        <v>3.5650623885918005E-2</v>
      </c>
      <c r="D26" s="74">
        <f>+'Tabella generale'!D26/'Tabella generale'!$I26</f>
        <v>0.29233511586452765</v>
      </c>
      <c r="E26" s="74">
        <f>+'Tabella generale'!E26/'Tabella generale'!$I26</f>
        <v>1.6042780748663103E-2</v>
      </c>
      <c r="F26" s="74">
        <f>+'Tabella generale'!F26/'Tabella generale'!$I26</f>
        <v>0.62388591800356508</v>
      </c>
      <c r="G26" s="74">
        <f>+'Tabella generale'!G26/'Tabella generale'!$I26</f>
        <v>2.3172905525846704E-2</v>
      </c>
      <c r="H26" s="74">
        <f>+'Tabella generale'!H26/'Tabella generale'!$I26</f>
        <v>8.9126559714795012E-3</v>
      </c>
      <c r="I26" s="144">
        <f t="shared" si="0"/>
        <v>1.0000000000000002</v>
      </c>
      <c r="J26" s="110"/>
    </row>
    <row r="27" spans="1:10" s="104" customFormat="1" ht="13.7" customHeight="1" outlineLevel="2" x14ac:dyDescent="0.2">
      <c r="A27" s="96" t="s">
        <v>1</v>
      </c>
      <c r="B27" s="109"/>
      <c r="C27" s="74">
        <f>+'Tabella generale'!C27/'Tabella generale'!$I27</f>
        <v>1.0135135135135136E-2</v>
      </c>
      <c r="D27" s="74">
        <f>+'Tabella generale'!D27/'Tabella generale'!$I27</f>
        <v>0.30067567567567566</v>
      </c>
      <c r="E27" s="74">
        <f>+'Tabella generale'!E27/'Tabella generale'!$I27</f>
        <v>2.7027027027027029E-2</v>
      </c>
      <c r="F27" s="74">
        <f>+'Tabella generale'!F27/'Tabella generale'!$I27</f>
        <v>0.61148648648648651</v>
      </c>
      <c r="G27" s="74">
        <f>+'Tabella generale'!G27/'Tabella generale'!$I27</f>
        <v>1.6891891891891893E-2</v>
      </c>
      <c r="H27" s="74">
        <f>+'Tabella generale'!H27/'Tabella generale'!$I27</f>
        <v>3.3783783783783786E-2</v>
      </c>
      <c r="I27" s="144">
        <f t="shared" si="0"/>
        <v>1</v>
      </c>
      <c r="J27" s="110"/>
    </row>
    <row r="28" spans="1:10" s="104" customFormat="1" ht="21.2" customHeight="1" outlineLevel="1" x14ac:dyDescent="0.2">
      <c r="A28" s="99" t="s">
        <v>179</v>
      </c>
      <c r="B28" s="100"/>
      <c r="C28" s="75">
        <f>+'Tabella generale'!C28/'Tabella generale'!$I28</f>
        <v>2.6837806301050177E-2</v>
      </c>
      <c r="D28" s="75">
        <f>+'Tabella generale'!D28/'Tabella generale'!$I28</f>
        <v>0.29521586931155192</v>
      </c>
      <c r="E28" s="75">
        <f>+'Tabella generale'!E28/'Tabella generale'!$I28</f>
        <v>1.9836639439906652E-2</v>
      </c>
      <c r="F28" s="75">
        <f>+'Tabella generale'!F28/'Tabella generale'!$I28</f>
        <v>0.61960326721120185</v>
      </c>
      <c r="G28" s="75">
        <f>+'Tabella generale'!G28/'Tabella generale'!$I28</f>
        <v>2.1003500583430573E-2</v>
      </c>
      <c r="H28" s="75">
        <f>+'Tabella generale'!H28/'Tabella generale'!$I28</f>
        <v>1.7502917152858809E-2</v>
      </c>
      <c r="I28" s="129">
        <f t="shared" si="0"/>
        <v>1</v>
      </c>
      <c r="J28" s="103"/>
    </row>
    <row r="29" spans="1:10" s="104" customFormat="1" ht="2.25" customHeight="1" outlineLevel="1" x14ac:dyDescent="0.2">
      <c r="A29" s="105"/>
      <c r="B29" s="106"/>
      <c r="C29" s="145"/>
      <c r="D29" s="145"/>
      <c r="E29" s="145"/>
      <c r="F29" s="145"/>
      <c r="G29" s="145"/>
      <c r="H29" s="145"/>
      <c r="I29" s="146"/>
      <c r="J29" s="103"/>
    </row>
    <row r="30" spans="1:10" s="104" customFormat="1" ht="13.7" customHeight="1" outlineLevel="2" x14ac:dyDescent="0.2">
      <c r="A30" s="96" t="s">
        <v>0</v>
      </c>
      <c r="B30" s="109"/>
      <c r="C30" s="74">
        <f>+'Tabella generale'!C30/'Tabella generale'!$I30</f>
        <v>0.15918430642785145</v>
      </c>
      <c r="D30" s="74">
        <f>+'Tabella generale'!D30/'Tabella generale'!$I30</f>
        <v>0.39373497712646349</v>
      </c>
      <c r="E30" s="74">
        <f>+'Tabella generale'!E30/'Tabella generale'!$I30</f>
        <v>5.5915550681775388E-2</v>
      </c>
      <c r="F30" s="74">
        <f>+'Tabella generale'!F30/'Tabella generale'!$I30</f>
        <v>0.36059327196801028</v>
      </c>
      <c r="G30" s="74">
        <f>+'Tabella generale'!G30/'Tabella generale'!$I30</f>
        <v>1.6548699032997709E-2</v>
      </c>
      <c r="H30" s="74">
        <f>+'Tabella generale'!H30/'Tabella generale'!$I30</f>
        <v>1.4023194762901672E-2</v>
      </c>
      <c r="I30" s="144">
        <f t="shared" si="0"/>
        <v>1</v>
      </c>
      <c r="J30" s="110"/>
    </row>
    <row r="31" spans="1:10" s="104" customFormat="1" ht="13.7" customHeight="1" outlineLevel="2" x14ac:dyDescent="0.2">
      <c r="A31" s="96" t="s">
        <v>1</v>
      </c>
      <c r="B31" s="109"/>
      <c r="C31" s="74">
        <f>+'Tabella generale'!C31/'Tabella generale'!$I31</f>
        <v>6.9394538685087701E-2</v>
      </c>
      <c r="D31" s="74">
        <f>+'Tabella generale'!D31/'Tabella generale'!$I31</f>
        <v>0.39763052096970375</v>
      </c>
      <c r="E31" s="74">
        <f>+'Tabella generale'!E31/'Tabella generale'!$I31</f>
        <v>6.7546864989833158E-2</v>
      </c>
      <c r="F31" s="74">
        <f>+'Tabella generale'!F31/'Tabella generale'!$I31</f>
        <v>0.42930094797730795</v>
      </c>
      <c r="G31" s="74">
        <f>+'Tabella generale'!G31/'Tabella generale'!$I31</f>
        <v>1.8894552612276353E-2</v>
      </c>
      <c r="H31" s="74">
        <f>+'Tabella generale'!H31/'Tabella generale'!$I31</f>
        <v>1.7232574765791112E-2</v>
      </c>
      <c r="I31" s="144">
        <f t="shared" si="0"/>
        <v>1</v>
      </c>
      <c r="J31" s="110"/>
    </row>
    <row r="32" spans="1:10" s="133" customFormat="1" ht="21.2" customHeight="1" x14ac:dyDescent="0.2">
      <c r="A32" s="99" t="s">
        <v>180</v>
      </c>
      <c r="B32" s="128"/>
      <c r="C32" s="147">
        <f>+'Tabella generale'!C32/'Tabella generale'!$I32</f>
        <v>0.11033831358406319</v>
      </c>
      <c r="D32" s="147">
        <f>+'Tabella generale'!D32/'Tabella generale'!$I32</f>
        <v>0.39585416856077826</v>
      </c>
      <c r="E32" s="147">
        <f>+'Tabella generale'!E32/'Tabella generale'!$I32</f>
        <v>6.2243032194845997E-2</v>
      </c>
      <c r="F32" s="147">
        <f>+'Tabella generale'!F32/'Tabella generale'!$I32</f>
        <v>0.39797052257275917</v>
      </c>
      <c r="G32" s="147">
        <f>+'Tabella generale'!G32/'Tabella generale'!$I32</f>
        <v>1.7824852764392721E-2</v>
      </c>
      <c r="H32" s="147">
        <f>+'Tabella generale'!H32/'Tabella generale'!$I32</f>
        <v>1.5769110323160692E-2</v>
      </c>
      <c r="I32" s="147">
        <f t="shared" si="0"/>
        <v>0.99999999999999989</v>
      </c>
      <c r="J32" s="135"/>
    </row>
    <row r="33" spans="1:10" s="104" customFormat="1" ht="2.25" customHeight="1" x14ac:dyDescent="0.2">
      <c r="A33" s="105"/>
      <c r="B33" s="106"/>
      <c r="C33" s="145"/>
      <c r="D33" s="145"/>
      <c r="E33" s="145"/>
      <c r="F33" s="145"/>
      <c r="G33" s="145"/>
      <c r="H33" s="145"/>
      <c r="I33" s="146"/>
      <c r="J33" s="103"/>
    </row>
    <row r="34" spans="1:10" s="95" customFormat="1" ht="13.7" customHeight="1" outlineLevel="2" x14ac:dyDescent="0.2">
      <c r="A34" s="96" t="s">
        <v>0</v>
      </c>
      <c r="C34" s="74">
        <f>+'Tabella generale'!C34/'Tabella generale'!$I34</f>
        <v>3.1948881789137379E-2</v>
      </c>
      <c r="D34" s="74">
        <f>+'Tabella generale'!D34/'Tabella generale'!$I34</f>
        <v>0.14376996805111822</v>
      </c>
      <c r="E34" s="74">
        <f>+'Tabella generale'!E34/'Tabella generale'!$I34</f>
        <v>1.5974440894568689E-3</v>
      </c>
      <c r="F34" s="74">
        <f>+'Tabella generale'!F34/'Tabella generale'!$I34</f>
        <v>0.8178913738019169</v>
      </c>
      <c r="G34" s="74">
        <f>+'Tabella generale'!G34/'Tabella generale'!$I34</f>
        <v>4.7923322683706068E-3</v>
      </c>
      <c r="H34" s="74">
        <f>+'Tabella generale'!H34/'Tabella generale'!$I34</f>
        <v>0</v>
      </c>
      <c r="I34" s="144">
        <f t="shared" si="0"/>
        <v>1</v>
      </c>
      <c r="J34" s="97"/>
    </row>
    <row r="35" spans="1:10" s="95" customFormat="1" ht="13.7" customHeight="1" outlineLevel="2" x14ac:dyDescent="0.2">
      <c r="A35" s="96" t="s">
        <v>1</v>
      </c>
      <c r="C35" s="74">
        <f>+'Tabella generale'!C35/'Tabella generale'!$I35</f>
        <v>7.1729957805907177E-3</v>
      </c>
      <c r="D35" s="74">
        <f>+'Tabella generale'!D35/'Tabella generale'!$I35</f>
        <v>0.39873417721518989</v>
      </c>
      <c r="E35" s="74">
        <f>+'Tabella generale'!E35/'Tabella generale'!$I35</f>
        <v>2.1097046413502108E-3</v>
      </c>
      <c r="F35" s="74">
        <f>+'Tabella generale'!F35/'Tabella generale'!$I35</f>
        <v>0.58945147679324894</v>
      </c>
      <c r="G35" s="74">
        <f>+'Tabella generale'!G35/'Tabella generale'!$I35</f>
        <v>2.1097046413502108E-3</v>
      </c>
      <c r="H35" s="74">
        <f>+'Tabella generale'!H35/'Tabella generale'!$I35</f>
        <v>4.219409282700422E-4</v>
      </c>
      <c r="I35" s="144">
        <f t="shared" si="0"/>
        <v>1</v>
      </c>
      <c r="J35" s="97"/>
    </row>
    <row r="36" spans="1:10" s="112" customFormat="1" ht="21.2" customHeight="1" outlineLevel="1" x14ac:dyDescent="0.2">
      <c r="A36" s="99" t="s">
        <v>17</v>
      </c>
      <c r="B36" s="100"/>
      <c r="C36" s="75">
        <f>+'Tabella generale'!C36/'Tabella generale'!$I36</f>
        <v>1.2349799732977304E-2</v>
      </c>
      <c r="D36" s="75">
        <f>+'Tabella generale'!D36/'Tabella generale'!$I36</f>
        <v>0.34546061415220292</v>
      </c>
      <c r="E36" s="75">
        <f>+'Tabella generale'!E36/'Tabella generale'!$I36</f>
        <v>2.0026702269692926E-3</v>
      </c>
      <c r="F36" s="75">
        <f>+'Tabella generale'!F36/'Tabella generale'!$I36</f>
        <v>0.63718291054739651</v>
      </c>
      <c r="G36" s="75">
        <f>+'Tabella generale'!G36/'Tabella generale'!$I36</f>
        <v>2.6702269692923898E-3</v>
      </c>
      <c r="H36" s="75">
        <f>+'Tabella generale'!H36/'Tabella generale'!$I36</f>
        <v>3.3377837116154872E-4</v>
      </c>
      <c r="I36" s="129">
        <f t="shared" si="0"/>
        <v>1</v>
      </c>
      <c r="J36" s="103"/>
    </row>
    <row r="37" spans="1:10" s="104" customFormat="1" ht="2.25" customHeight="1" outlineLevel="1" x14ac:dyDescent="0.2">
      <c r="A37" s="105"/>
      <c r="B37" s="106"/>
      <c r="C37" s="145"/>
      <c r="D37" s="145"/>
      <c r="E37" s="145"/>
      <c r="F37" s="145"/>
      <c r="G37" s="145"/>
      <c r="H37" s="145"/>
      <c r="I37" s="146"/>
      <c r="J37" s="103"/>
    </row>
    <row r="38" spans="1:10" s="95" customFormat="1" ht="13.7" customHeight="1" outlineLevel="2" x14ac:dyDescent="0.2">
      <c r="A38" s="96" t="s">
        <v>0</v>
      </c>
      <c r="C38" s="74">
        <f>+'Tabella generale'!C38/'Tabella generale'!$I38</f>
        <v>6.8011335222537092E-2</v>
      </c>
      <c r="D38" s="74">
        <f>+'Tabella generale'!D38/'Tabella generale'!$I38</f>
        <v>0.26171028504750793</v>
      </c>
      <c r="E38" s="74">
        <f>+'Tabella generale'!E38/'Tabella generale'!$I38</f>
        <v>4.1173528921486915E-2</v>
      </c>
      <c r="F38" s="74">
        <f>+'Tabella generale'!F38/'Tabella generale'!$I38</f>
        <v>0.59709951658609772</v>
      </c>
      <c r="G38" s="74">
        <f>+'Tabella generale'!G38/'Tabella generale'!$I38</f>
        <v>1.8503083847307884E-2</v>
      </c>
      <c r="H38" s="74">
        <f>+'Tabella generale'!H38/'Tabella generale'!$I38</f>
        <v>1.3502250375062511E-2</v>
      </c>
      <c r="I38" s="144">
        <f t="shared" si="0"/>
        <v>1.0000000000000002</v>
      </c>
      <c r="J38" s="97"/>
    </row>
    <row r="39" spans="1:10" s="95" customFormat="1" ht="13.7" customHeight="1" outlineLevel="2" x14ac:dyDescent="0.2">
      <c r="A39" s="96" t="s">
        <v>1</v>
      </c>
      <c r="C39" s="74">
        <f>+'Tabella generale'!C39/'Tabella generale'!$I39</f>
        <v>0.10929368029739776</v>
      </c>
      <c r="D39" s="74">
        <f>+'Tabella generale'!D39/'Tabella generale'!$I39</f>
        <v>0.2807930607187113</v>
      </c>
      <c r="E39" s="74">
        <f>+'Tabella generale'!E39/'Tabella generale'!$I39</f>
        <v>4.3122676579925648E-2</v>
      </c>
      <c r="F39" s="74">
        <f>+'Tabella generale'!F39/'Tabella generale'!$I39</f>
        <v>0.52639405204460965</v>
      </c>
      <c r="G39" s="74">
        <f>+'Tabella generale'!G39/'Tabella generale'!$I39</f>
        <v>2.6517967781908302E-2</v>
      </c>
      <c r="H39" s="74">
        <f>+'Tabella generale'!H39/'Tabella generale'!$I39</f>
        <v>1.3878562577447335E-2</v>
      </c>
      <c r="I39" s="144">
        <f t="shared" si="0"/>
        <v>1</v>
      </c>
      <c r="J39" s="97"/>
    </row>
    <row r="40" spans="1:10" s="112" customFormat="1" ht="21.2" customHeight="1" outlineLevel="1" x14ac:dyDescent="0.2">
      <c r="A40" s="99" t="s">
        <v>5</v>
      </c>
      <c r="B40" s="100"/>
      <c r="C40" s="75">
        <f>+'Tabella generale'!C40/'Tabella generale'!$I40</f>
        <v>8.461231811839745E-2</v>
      </c>
      <c r="D40" s="75">
        <f>+'Tabella generale'!D40/'Tabella generale'!$I40</f>
        <v>0.26938409408012759</v>
      </c>
      <c r="E40" s="75">
        <f>+'Tabella generale'!E40/'Tabella generale'!$I40</f>
        <v>4.195734502690851E-2</v>
      </c>
      <c r="F40" s="75">
        <f>+'Tabella generale'!F40/'Tabella generale'!$I40</f>
        <v>0.56866653378513055</v>
      </c>
      <c r="G40" s="75">
        <f>+'Tabella generale'!G40/'Tabella generale'!$I40</f>
        <v>2.172613115407614E-2</v>
      </c>
      <c r="H40" s="75">
        <f>+'Tabella generale'!H40/'Tabella generale'!$I40</f>
        <v>1.3653577835359776E-2</v>
      </c>
      <c r="I40" s="129">
        <f t="shared" si="0"/>
        <v>1</v>
      </c>
      <c r="J40" s="103"/>
    </row>
    <row r="41" spans="1:10" s="104" customFormat="1" ht="2.25" customHeight="1" outlineLevel="1" x14ac:dyDescent="0.2">
      <c r="A41" s="105"/>
      <c r="B41" s="106"/>
      <c r="C41" s="145"/>
      <c r="D41" s="145"/>
      <c r="E41" s="145"/>
      <c r="F41" s="145"/>
      <c r="G41" s="145"/>
      <c r="H41" s="145"/>
      <c r="I41" s="146"/>
      <c r="J41" s="103"/>
    </row>
    <row r="42" spans="1:10" s="104" customFormat="1" ht="13.7" customHeight="1" outlineLevel="2" x14ac:dyDescent="0.2">
      <c r="A42" s="96" t="s">
        <v>0</v>
      </c>
      <c r="C42" s="74">
        <f>+'Tabella generale'!C42/'Tabella generale'!$I42</f>
        <v>3.9842557635151418E-2</v>
      </c>
      <c r="D42" s="74">
        <f>+'Tabella generale'!D42/'Tabella generale'!$I42</f>
        <v>0.27447987790183953</v>
      </c>
      <c r="E42" s="74">
        <f>+'Tabella generale'!E42/'Tabella generale'!$I42</f>
        <v>1.3575387581331835E-2</v>
      </c>
      <c r="F42" s="74">
        <f>+'Tabella generale'!F42/'Tabella generale'!$I42</f>
        <v>0.40332556831874045</v>
      </c>
      <c r="G42" s="74">
        <f>+'Tabella generale'!G42/'Tabella generale'!$I42</f>
        <v>0.24877500200819344</v>
      </c>
      <c r="H42" s="74">
        <f>+'Tabella generale'!H42/'Tabella generale'!$I42</f>
        <v>2.0001606554743354E-2</v>
      </c>
      <c r="I42" s="144">
        <f t="shared" si="0"/>
        <v>1</v>
      </c>
      <c r="J42" s="110"/>
    </row>
    <row r="43" spans="1:10" s="104" customFormat="1" ht="13.7" customHeight="1" outlineLevel="2" x14ac:dyDescent="0.2">
      <c r="A43" s="96" t="s">
        <v>1</v>
      </c>
      <c r="C43" s="74">
        <f>+'Tabella generale'!C43/'Tabella generale'!$I43</f>
        <v>3.186463969767242E-2</v>
      </c>
      <c r="D43" s="74">
        <f>+'Tabella generale'!D43/'Tabella generale'!$I43</f>
        <v>0.24134673194193937</v>
      </c>
      <c r="E43" s="74">
        <f>+'Tabella generale'!E43/'Tabella generale'!$I43</f>
        <v>1.4343382289787855E-2</v>
      </c>
      <c r="F43" s="74">
        <f>+'Tabella generale'!F43/'Tabella generale'!$I43</f>
        <v>0.46680408829339515</v>
      </c>
      <c r="G43" s="74">
        <f>+'Tabella generale'!G43/'Tabella generale'!$I43</f>
        <v>0.22623035300180366</v>
      </c>
      <c r="H43" s="74">
        <f>+'Tabella generale'!H43/'Tabella generale'!$I43</f>
        <v>1.9410804775401528E-2</v>
      </c>
      <c r="I43" s="144">
        <f t="shared" si="0"/>
        <v>1</v>
      </c>
      <c r="J43" s="110"/>
    </row>
    <row r="44" spans="1:10" s="104" customFormat="1" ht="21.2" customHeight="1" outlineLevel="1" x14ac:dyDescent="0.2">
      <c r="A44" s="99" t="s">
        <v>3</v>
      </c>
      <c r="B44" s="100"/>
      <c r="C44" s="75">
        <f>+'Tabella generale'!C44/'Tabella generale'!$I44</f>
        <v>3.5987049643035035E-2</v>
      </c>
      <c r="D44" s="75">
        <f>+'Tabella generale'!D44/'Tabella generale'!$I44</f>
        <v>0.25846754109247883</v>
      </c>
      <c r="E44" s="75">
        <f>+'Tabella generale'!E44/'Tabella generale'!$I44</f>
        <v>1.3946538269965133E-2</v>
      </c>
      <c r="F44" s="75">
        <f>+'Tabella generale'!F44/'Tabella generale'!$I44</f>
        <v>0.434002988543915</v>
      </c>
      <c r="G44" s="75">
        <f>+'Tabella generale'!G44/'Tabella generale'!$I44</f>
        <v>0.2378797941225303</v>
      </c>
      <c r="H44" s="75">
        <f>+'Tabella generale'!H44/'Tabella generale'!$I44</f>
        <v>1.9716088328075709E-2</v>
      </c>
      <c r="I44" s="129">
        <f t="shared" si="0"/>
        <v>0.99999999999999989</v>
      </c>
      <c r="J44" s="103"/>
    </row>
    <row r="45" spans="1:10" s="104" customFormat="1" ht="2.25" customHeight="1" outlineLevel="1" x14ac:dyDescent="0.2">
      <c r="A45" s="105"/>
      <c r="B45" s="106"/>
      <c r="C45" s="145"/>
      <c r="D45" s="145"/>
      <c r="E45" s="145"/>
      <c r="F45" s="145"/>
      <c r="G45" s="145"/>
      <c r="H45" s="145"/>
      <c r="I45" s="146"/>
      <c r="J45" s="103"/>
    </row>
    <row r="46" spans="1:10" s="104" customFormat="1" ht="13.7" customHeight="1" outlineLevel="2" x14ac:dyDescent="0.2">
      <c r="A46" s="96" t="s">
        <v>0</v>
      </c>
      <c r="B46" s="95"/>
      <c r="C46" s="74">
        <f>+'Tabella generale'!C46/'Tabella generale'!$I46</f>
        <v>0.10744887767439415</v>
      </c>
      <c r="D46" s="74">
        <f>+'Tabella generale'!D46/'Tabella generale'!$I46</f>
        <v>0.39673027387898857</v>
      </c>
      <c r="E46" s="74">
        <f>+'Tabella generale'!E46/'Tabella generale'!$I46</f>
        <v>6.1451926615150081E-2</v>
      </c>
      <c r="F46" s="74">
        <f>+'Tabella generale'!F46/'Tabella generale'!$I46</f>
        <v>0.35656836461126007</v>
      </c>
      <c r="G46" s="74">
        <f>+'Tabella generale'!G46/'Tabella generale'!$I46</f>
        <v>5.1358881354150239E-2</v>
      </c>
      <c r="H46" s="74">
        <f>+'Tabella generale'!H46/'Tabella generale'!$I46</f>
        <v>2.6441675866056877E-2</v>
      </c>
      <c r="I46" s="144">
        <f t="shared" si="0"/>
        <v>0.99999999999999989</v>
      </c>
      <c r="J46" s="97"/>
    </row>
    <row r="47" spans="1:10" s="104" customFormat="1" ht="13.7" customHeight="1" outlineLevel="2" x14ac:dyDescent="0.2">
      <c r="A47" s="96" t="s">
        <v>1</v>
      </c>
      <c r="B47" s="95"/>
      <c r="C47" s="74">
        <f>+'Tabella generale'!C47/'Tabella generale'!$I47</f>
        <v>6.7492830807046295E-2</v>
      </c>
      <c r="D47" s="74">
        <f>+'Tabella generale'!D47/'Tabella generale'!$I47</f>
        <v>0.31820975010241703</v>
      </c>
      <c r="E47" s="74">
        <f>+'Tabella generale'!E47/'Tabella generale'!$I47</f>
        <v>5.936774545951113E-2</v>
      </c>
      <c r="F47" s="74">
        <f>+'Tabella generale'!F47/'Tabella generale'!$I47</f>
        <v>0.4671924074832719</v>
      </c>
      <c r="G47" s="74">
        <f>+'Tabella generale'!G47/'Tabella generale'!$I47</f>
        <v>5.7251126587464153E-2</v>
      </c>
      <c r="H47" s="74">
        <f>+'Tabella generale'!H47/'Tabella generale'!$I47</f>
        <v>3.0486139560289498E-2</v>
      </c>
      <c r="I47" s="144">
        <f t="shared" si="0"/>
        <v>0.99999999999999989</v>
      </c>
      <c r="J47" s="97"/>
    </row>
    <row r="48" spans="1:10" s="112" customFormat="1" ht="21.2" customHeight="1" outlineLevel="1" x14ac:dyDescent="0.2">
      <c r="A48" s="99" t="s">
        <v>18</v>
      </c>
      <c r="B48" s="100"/>
      <c r="C48" s="75">
        <f>+'Tabella generale'!C48/'Tabella generale'!$I48</f>
        <v>8.3224671427093042E-2</v>
      </c>
      <c r="D48" s="75">
        <f>+'Tabella generale'!D48/'Tabella generale'!$I48</f>
        <v>0.34912553037359001</v>
      </c>
      <c r="E48" s="75">
        <f>+'Tabella generale'!E48/'Tabella generale'!$I48</f>
        <v>6.0188347304149847E-2</v>
      </c>
      <c r="F48" s="75">
        <f>+'Tabella generale'!F48/'Tabella generale'!$I48</f>
        <v>0.42363655179550863</v>
      </c>
      <c r="G48" s="75">
        <f>+'Tabella generale'!G48/'Tabella generale'!$I48</f>
        <v>5.493118079271448E-2</v>
      </c>
      <c r="H48" s="75">
        <f>+'Tabella generale'!H48/'Tabella generale'!$I48</f>
        <v>2.8893718306944014E-2</v>
      </c>
      <c r="I48" s="129">
        <f t="shared" si="0"/>
        <v>1.0000000000000002</v>
      </c>
      <c r="J48" s="103"/>
    </row>
    <row r="49" spans="1:10" s="104" customFormat="1" ht="2.25" customHeight="1" outlineLevel="1" x14ac:dyDescent="0.2">
      <c r="A49" s="105"/>
      <c r="B49" s="106"/>
      <c r="C49" s="145"/>
      <c r="D49" s="145"/>
      <c r="E49" s="145"/>
      <c r="F49" s="145"/>
      <c r="G49" s="145"/>
      <c r="H49" s="145"/>
      <c r="I49" s="146"/>
      <c r="J49" s="103"/>
    </row>
    <row r="50" spans="1:10" s="104" customFormat="1" ht="13.7" customHeight="1" outlineLevel="2" x14ac:dyDescent="0.2">
      <c r="A50" s="96" t="s">
        <v>0</v>
      </c>
      <c r="B50" s="95"/>
      <c r="C50" s="74">
        <f>+'Tabella generale'!C50/'Tabella generale'!$I50</f>
        <v>0</v>
      </c>
      <c r="D50" s="74">
        <f>+'Tabella generale'!D50/'Tabella generale'!$I50</f>
        <v>0.21978021978021978</v>
      </c>
      <c r="E50" s="74">
        <f>+'Tabella generale'!E50/'Tabella generale'!$I50</f>
        <v>1.098901098901099E-2</v>
      </c>
      <c r="F50" s="74">
        <f>+'Tabella generale'!F50/'Tabella generale'!$I50</f>
        <v>0.52747252747252749</v>
      </c>
      <c r="G50" s="74">
        <f>+'Tabella generale'!G50/'Tabella generale'!$I50</f>
        <v>0.24175824175824176</v>
      </c>
      <c r="H50" s="74">
        <f>+'Tabella generale'!H50/'Tabella generale'!$I50</f>
        <v>0</v>
      </c>
      <c r="I50" s="144">
        <f t="shared" si="0"/>
        <v>1</v>
      </c>
      <c r="J50" s="97"/>
    </row>
    <row r="51" spans="1:10" s="104" customFormat="1" ht="13.7" customHeight="1" outlineLevel="2" x14ac:dyDescent="0.2">
      <c r="A51" s="96" t="s">
        <v>1</v>
      </c>
      <c r="B51" s="95"/>
      <c r="C51" s="74">
        <f>+'Tabella generale'!C51/'Tabella generale'!$I51</f>
        <v>5.5865921787709499E-3</v>
      </c>
      <c r="D51" s="74">
        <f>+'Tabella generale'!D51/'Tabella generale'!$I51</f>
        <v>0.1787709497206704</v>
      </c>
      <c r="E51" s="74">
        <f>+'Tabella generale'!E51/'Tabella generale'!$I51</f>
        <v>1.6759776536312849E-2</v>
      </c>
      <c r="F51" s="74">
        <f>+'Tabella generale'!F51/'Tabella generale'!$I51</f>
        <v>0.56983240223463683</v>
      </c>
      <c r="G51" s="74">
        <f>+'Tabella generale'!G51/'Tabella generale'!$I51</f>
        <v>0.22905027932960895</v>
      </c>
      <c r="H51" s="74">
        <f>+'Tabella generale'!H51/'Tabella generale'!$I51</f>
        <v>0</v>
      </c>
      <c r="I51" s="144">
        <f t="shared" si="0"/>
        <v>1</v>
      </c>
      <c r="J51" s="97"/>
    </row>
    <row r="52" spans="1:10" s="112" customFormat="1" ht="21.2" customHeight="1" outlineLevel="1" x14ac:dyDescent="0.2">
      <c r="A52" s="99" t="s">
        <v>181</v>
      </c>
      <c r="B52" s="100"/>
      <c r="C52" s="75">
        <f>+'Tabella generale'!C52/'Tabella generale'!$I52</f>
        <v>2.7700831024930748E-3</v>
      </c>
      <c r="D52" s="75">
        <f>+'Tabella generale'!D52/'Tabella generale'!$I52</f>
        <v>0.1994459833795014</v>
      </c>
      <c r="E52" s="75">
        <f>+'Tabella generale'!E52/'Tabella generale'!$I52</f>
        <v>1.3850415512465374E-2</v>
      </c>
      <c r="F52" s="75">
        <f>+'Tabella generale'!F52/'Tabella generale'!$I52</f>
        <v>0.54847645429362879</v>
      </c>
      <c r="G52" s="75">
        <f>+'Tabella generale'!G52/'Tabella generale'!$I52</f>
        <v>0.23545706371191136</v>
      </c>
      <c r="H52" s="75">
        <f>+'Tabella generale'!H52/'Tabella generale'!$I52</f>
        <v>0</v>
      </c>
      <c r="I52" s="129">
        <f t="shared" si="0"/>
        <v>1</v>
      </c>
      <c r="J52" s="103"/>
    </row>
    <row r="53" spans="1:10" s="104" customFormat="1" ht="2.25" customHeight="1" outlineLevel="1" x14ac:dyDescent="0.2">
      <c r="A53" s="105"/>
      <c r="B53" s="106"/>
      <c r="C53" s="145"/>
      <c r="D53" s="145"/>
      <c r="E53" s="145"/>
      <c r="F53" s="145"/>
      <c r="G53" s="145"/>
      <c r="H53" s="145"/>
      <c r="I53" s="146"/>
      <c r="J53" s="103"/>
    </row>
    <row r="54" spans="1:10" s="104" customFormat="1" ht="13.7" customHeight="1" outlineLevel="2" x14ac:dyDescent="0.2">
      <c r="A54" s="96" t="s">
        <v>0</v>
      </c>
      <c r="B54" s="95"/>
      <c r="C54" s="74">
        <f>+'Tabella generale'!C54/'Tabella generale'!$I54</f>
        <v>7.7535985788552475E-2</v>
      </c>
      <c r="D54" s="74">
        <f>+'Tabella generale'!D54/'Tabella generale'!$I54</f>
        <v>0.33083413882285329</v>
      </c>
      <c r="E54" s="74">
        <f>+'Tabella generale'!E54/'Tabella generale'!$I54</f>
        <v>4.1484887275007182E-2</v>
      </c>
      <c r="F54" s="74">
        <f>+'Tabella generale'!F54/'Tabella generale'!$I54</f>
        <v>0.41782700697510383</v>
      </c>
      <c r="G54" s="74">
        <f>+'Tabella generale'!G54/'Tabella generale'!$I54</f>
        <v>0.11055670210820555</v>
      </c>
      <c r="H54" s="74">
        <f>+'Tabella generale'!H54/'Tabella generale'!$I54</f>
        <v>2.1761279030277698E-2</v>
      </c>
      <c r="I54" s="144">
        <f t="shared" si="0"/>
        <v>1.0000000000000002</v>
      </c>
      <c r="J54" s="97"/>
    </row>
    <row r="55" spans="1:10" s="104" customFormat="1" ht="13.7" customHeight="1" outlineLevel="2" x14ac:dyDescent="0.2">
      <c r="A55" s="96" t="s">
        <v>1</v>
      </c>
      <c r="B55" s="95"/>
      <c r="C55" s="74">
        <f>+'Tabella generale'!C55/'Tabella generale'!$I55</f>
        <v>5.9071108398745763E-2</v>
      </c>
      <c r="D55" s="74">
        <f>+'Tabella generale'!D55/'Tabella generale'!$I55</f>
        <v>0.29969065005576717</v>
      </c>
      <c r="E55" s="74">
        <f>+'Tabella generale'!E55/'Tabella generale'!$I55</f>
        <v>4.3940318609398343E-2</v>
      </c>
      <c r="F55" s="74">
        <f>+'Tabella generale'!F55/'Tabella generale'!$I55</f>
        <v>0.47860855657736906</v>
      </c>
      <c r="G55" s="74">
        <f>+'Tabella generale'!G55/'Tabella generale'!$I55</f>
        <v>9.3941370820093018E-2</v>
      </c>
      <c r="H55" s="74">
        <f>+'Tabella generale'!H55/'Tabella generale'!$I55</f>
        <v>2.4747995538626655E-2</v>
      </c>
      <c r="I55" s="144">
        <f t="shared" si="0"/>
        <v>1</v>
      </c>
      <c r="J55" s="97"/>
    </row>
    <row r="56" spans="1:10" s="136" customFormat="1" ht="21.2" customHeight="1" x14ac:dyDescent="0.2">
      <c r="A56" s="99" t="s">
        <v>182</v>
      </c>
      <c r="B56" s="128"/>
      <c r="C56" s="147">
        <f>+'Tabella generale'!C56/'Tabella generale'!$I56</f>
        <v>6.7309261288141908E-2</v>
      </c>
      <c r="D56" s="147">
        <f>+'Tabella generale'!D56/'Tabella generale'!$I56</f>
        <v>0.31358539826103171</v>
      </c>
      <c r="E56" s="147">
        <f>+'Tabella generale'!E56/'Tabella generale'!$I56</f>
        <v>4.2844821557612066E-2</v>
      </c>
      <c r="F56" s="147">
        <f>+'Tabella generale'!F56/'Tabella generale'!$I56</f>
        <v>0.45149071073917807</v>
      </c>
      <c r="G56" s="147">
        <f>+'Tabella generale'!G56/'Tabella generale'!$I56</f>
        <v>0.1013543439241008</v>
      </c>
      <c r="H56" s="147">
        <f>+'Tabella generale'!H56/'Tabella generale'!$I56</f>
        <v>2.3415464229935429E-2</v>
      </c>
      <c r="I56" s="147">
        <f t="shared" si="0"/>
        <v>1</v>
      </c>
      <c r="J56" s="135"/>
    </row>
    <row r="57" spans="1:10" s="104" customFormat="1" ht="2.25" customHeight="1" x14ac:dyDescent="0.2">
      <c r="A57" s="105"/>
      <c r="B57" s="106"/>
      <c r="C57" s="145"/>
      <c r="D57" s="145"/>
      <c r="E57" s="145"/>
      <c r="F57" s="145"/>
      <c r="G57" s="145"/>
      <c r="H57" s="145"/>
      <c r="I57" s="146"/>
      <c r="J57" s="103"/>
    </row>
    <row r="58" spans="1:10" s="95" customFormat="1" ht="13.7" customHeight="1" outlineLevel="2" x14ac:dyDescent="0.2">
      <c r="A58" s="96" t="s">
        <v>0</v>
      </c>
      <c r="C58" s="74">
        <f>+'Tabella generale'!C58/'Tabella generale'!$I58</f>
        <v>0.21630671070833687</v>
      </c>
      <c r="D58" s="74">
        <f>+'Tabella generale'!D58/'Tabella generale'!$I58</f>
        <v>0.4852375709324977</v>
      </c>
      <c r="E58" s="74">
        <f>+'Tabella generale'!E58/'Tabella generale'!$I58</f>
        <v>3.5018774173512887E-2</v>
      </c>
      <c r="F58" s="74">
        <f>+'Tabella generale'!F58/'Tabella generale'!$I58</f>
        <v>0.24151209734338386</v>
      </c>
      <c r="G58" s="74">
        <f>+'Tabella generale'!G58/'Tabella generale'!$I58</f>
        <v>1.0163462352841535E-2</v>
      </c>
      <c r="H58" s="74">
        <f>+'Tabella generale'!H58/'Tabella generale'!$I58</f>
        <v>1.1761384489427176E-2</v>
      </c>
      <c r="I58" s="144">
        <f t="shared" si="0"/>
        <v>1</v>
      </c>
      <c r="J58" s="97"/>
    </row>
    <row r="59" spans="1:10" s="95" customFormat="1" ht="13.7" customHeight="1" outlineLevel="2" x14ac:dyDescent="0.2">
      <c r="A59" s="96" t="s">
        <v>1</v>
      </c>
      <c r="C59" s="74">
        <f>+'Tabella generale'!C59/'Tabella generale'!$I59</f>
        <v>0.10532181666202285</v>
      </c>
      <c r="D59" s="74">
        <f>+'Tabella generale'!D59/'Tabella generale'!$I59</f>
        <v>0.48026676493587034</v>
      </c>
      <c r="E59" s="74">
        <f>+'Tabella generale'!E59/'Tabella generale'!$I59</f>
        <v>5.8188551038567668E-2</v>
      </c>
      <c r="F59" s="74">
        <f>+'Tabella generale'!F59/'Tabella generale'!$I59</f>
        <v>0.32967220629342348</v>
      </c>
      <c r="G59" s="74">
        <f>+'Tabella generale'!G59/'Tabella generale'!$I59</f>
        <v>1.435389496580052E-2</v>
      </c>
      <c r="H59" s="74">
        <f>+'Tabella generale'!H59/'Tabella generale'!$I59</f>
        <v>1.2196766104315157E-2</v>
      </c>
      <c r="I59" s="144">
        <f t="shared" si="0"/>
        <v>1</v>
      </c>
      <c r="J59" s="97"/>
    </row>
    <row r="60" spans="1:10" s="104" customFormat="1" ht="21.2" customHeight="1" outlineLevel="1" x14ac:dyDescent="0.2">
      <c r="A60" s="99" t="s">
        <v>4</v>
      </c>
      <c r="B60" s="100"/>
      <c r="C60" s="75">
        <f>+'Tabella generale'!C60/'Tabella generale'!$I60</f>
        <v>0.15450812390678215</v>
      </c>
      <c r="D60" s="75">
        <f>+'Tabella generale'!D60/'Tabella generale'!$I60</f>
        <v>0.48246972771837454</v>
      </c>
      <c r="E60" s="75">
        <f>+'Tabella generale'!E60/'Tabella generale'!$I60</f>
        <v>4.7920164755281852E-2</v>
      </c>
      <c r="F60" s="75">
        <f>+'Tabella generale'!F60/'Tabella generale'!$I60</f>
        <v>0.29060139181178263</v>
      </c>
      <c r="G60" s="75">
        <f>+'Tabella generale'!G60/'Tabella generale'!$I60</f>
        <v>1.2496778213466193E-2</v>
      </c>
      <c r="H60" s="75">
        <f>+'Tabella generale'!H60/'Tabella generale'!$I60</f>
        <v>1.2003813594312639E-2</v>
      </c>
      <c r="I60" s="129">
        <f t="shared" si="0"/>
        <v>1</v>
      </c>
      <c r="J60" s="103"/>
    </row>
    <row r="61" spans="1:10" s="104" customFormat="1" ht="2.25" customHeight="1" outlineLevel="1" x14ac:dyDescent="0.2">
      <c r="A61" s="105"/>
      <c r="B61" s="106"/>
      <c r="C61" s="145"/>
      <c r="D61" s="145"/>
      <c r="E61" s="145"/>
      <c r="F61" s="145"/>
      <c r="G61" s="145"/>
      <c r="H61" s="145"/>
      <c r="I61" s="146"/>
      <c r="J61" s="103"/>
    </row>
    <row r="62" spans="1:10" s="95" customFormat="1" ht="13.7" customHeight="1" outlineLevel="2" x14ac:dyDescent="0.2">
      <c r="A62" s="96" t="s">
        <v>0</v>
      </c>
      <c r="C62" s="74">
        <f>+'Tabella generale'!C62/'Tabella generale'!$I62</f>
        <v>4.8510313216195568E-2</v>
      </c>
      <c r="D62" s="74">
        <f>+'Tabella generale'!D62/'Tabella generale'!$I62</f>
        <v>1.5278838808250574E-2</v>
      </c>
      <c r="E62" s="74">
        <f>+'Tabella generale'!E62/'Tabella generale'!$I62</f>
        <v>8.4033613445378148E-3</v>
      </c>
      <c r="F62" s="74">
        <f>+'Tabella generale'!F62/'Tabella generale'!$I62</f>
        <v>0.86554621848739499</v>
      </c>
      <c r="G62" s="74">
        <f>+'Tabella generale'!G62/'Tabella generale'!$I62</f>
        <v>4.6218487394957986E-2</v>
      </c>
      <c r="H62" s="74">
        <f>+'Tabella generale'!H62/'Tabella generale'!$I62</f>
        <v>1.6042780748663103E-2</v>
      </c>
      <c r="I62" s="144">
        <f t="shared" si="0"/>
        <v>0.99999999999999989</v>
      </c>
      <c r="J62" s="97"/>
    </row>
    <row r="63" spans="1:10" s="95" customFormat="1" ht="13.7" customHeight="1" outlineLevel="2" x14ac:dyDescent="0.2">
      <c r="A63" s="96" t="s">
        <v>1</v>
      </c>
      <c r="C63" s="74">
        <f>+'Tabella generale'!C63/'Tabella generale'!$I63</f>
        <v>3.7159372419488024E-2</v>
      </c>
      <c r="D63" s="74">
        <f>+'Tabella generale'!D63/'Tabella generale'!$I63</f>
        <v>6.6061106523534266E-3</v>
      </c>
      <c r="E63" s="74">
        <f>+'Tabella generale'!E63/'Tabella generale'!$I63</f>
        <v>1.032204789430223E-2</v>
      </c>
      <c r="F63" s="74">
        <f>+'Tabella generale'!F63/'Tabella generale'!$I63</f>
        <v>0.88728323699421963</v>
      </c>
      <c r="G63" s="74">
        <f>+'Tabella generale'!G63/'Tabella generale'!$I63</f>
        <v>4.1288191577208921E-2</v>
      </c>
      <c r="H63" s="74">
        <f>+'Tabella generale'!H63/'Tabella generale'!$I63</f>
        <v>1.7341040462427744E-2</v>
      </c>
      <c r="I63" s="144">
        <f t="shared" si="0"/>
        <v>1</v>
      </c>
      <c r="J63" s="97"/>
    </row>
    <row r="64" spans="1:10" s="104" customFormat="1" ht="21.2" customHeight="1" outlineLevel="1" x14ac:dyDescent="0.2">
      <c r="A64" s="99" t="s">
        <v>183</v>
      </c>
      <c r="B64" s="100"/>
      <c r="C64" s="75">
        <f>+'Tabella generale'!C64/'Tabella generale'!$I64</f>
        <v>4.3055555555555555E-2</v>
      </c>
      <c r="D64" s="75">
        <f>+'Tabella generale'!D64/'Tabella generale'!$I64</f>
        <v>1.1111111111111112E-2</v>
      </c>
      <c r="E64" s="75">
        <f>+'Tabella generale'!E64/'Tabella generale'!$I64</f>
        <v>9.3253968253968252E-3</v>
      </c>
      <c r="F64" s="75">
        <f>+'Tabella generale'!F64/'Tabella generale'!$I64</f>
        <v>0.87599206349206349</v>
      </c>
      <c r="G64" s="75">
        <f>+'Tabella generale'!G64/'Tabella generale'!$I64</f>
        <v>4.3849206349206346E-2</v>
      </c>
      <c r="H64" s="75">
        <f>+'Tabella generale'!H64/'Tabella generale'!$I64</f>
        <v>1.6666666666666666E-2</v>
      </c>
      <c r="I64" s="129">
        <f t="shared" si="0"/>
        <v>1</v>
      </c>
      <c r="J64" s="103"/>
    </row>
    <row r="65" spans="1:10" s="104" customFormat="1" ht="2.25" customHeight="1" outlineLevel="1" x14ac:dyDescent="0.2">
      <c r="A65" s="105"/>
      <c r="B65" s="106"/>
      <c r="C65" s="145"/>
      <c r="D65" s="145"/>
      <c r="E65" s="145"/>
      <c r="F65" s="145"/>
      <c r="G65" s="145"/>
      <c r="H65" s="145"/>
      <c r="I65" s="146"/>
      <c r="J65" s="103"/>
    </row>
    <row r="66" spans="1:10" s="95" customFormat="1" ht="13.7" customHeight="1" outlineLevel="2" x14ac:dyDescent="0.2">
      <c r="A66" s="96" t="s">
        <v>0</v>
      </c>
      <c r="C66" s="74">
        <f>+'Tabella generale'!C66/'Tabella generale'!$I66</f>
        <v>0.21386244387195852</v>
      </c>
      <c r="D66" s="74">
        <f>+'Tabella generale'!D66/'Tabella generale'!$I66</f>
        <v>0.47839174730001166</v>
      </c>
      <c r="E66" s="74">
        <f>+'Tabella generale'!E66/'Tabella generale'!$I66</f>
        <v>3.4631071148378337E-2</v>
      </c>
      <c r="F66" s="74">
        <f>+'Tabella generale'!F66/'Tabella generale'!$I66</f>
        <v>0.25060231578595948</v>
      </c>
      <c r="G66" s="74">
        <f>+'Tabella generale'!G66/'Tabella generale'!$I66</f>
        <v>1.0688670899105846E-2</v>
      </c>
      <c r="H66" s="74">
        <f>+'Tabella generale'!H66/'Tabella generale'!$I66</f>
        <v>1.1823750994586112E-2</v>
      </c>
      <c r="I66" s="144">
        <f t="shared" si="0"/>
        <v>1</v>
      </c>
      <c r="J66" s="97"/>
    </row>
    <row r="67" spans="1:10" s="95" customFormat="1" ht="13.7" customHeight="1" outlineLevel="2" x14ac:dyDescent="0.2">
      <c r="A67" s="96" t="s">
        <v>1</v>
      </c>
      <c r="C67" s="74">
        <f>+'Tabella generale'!C67/'Tabella generale'!$I67</f>
        <v>0.10458789010402775</v>
      </c>
      <c r="D67" s="74">
        <f>+'Tabella generale'!D67/'Tabella generale'!$I67</f>
        <v>0.4751667111229661</v>
      </c>
      <c r="E67" s="74">
        <f>+'Tabella generale'!E67/'Tabella generale'!$I67</f>
        <v>5.7673157286387479E-2</v>
      </c>
      <c r="F67" s="74">
        <f>+'Tabella generale'!F67/'Tabella generale'!$I67</f>
        <v>0.33567618031475061</v>
      </c>
      <c r="G67" s="74">
        <f>+'Tabella generale'!G67/'Tabella generale'!$I67</f>
        <v>1.4643905041344359E-2</v>
      </c>
      <c r="H67" s="74">
        <f>+'Tabella generale'!H67/'Tabella generale'!$I67</f>
        <v>1.2252156130523694E-2</v>
      </c>
      <c r="I67" s="144">
        <f t="shared" si="0"/>
        <v>1</v>
      </c>
      <c r="J67" s="97"/>
    </row>
    <row r="68" spans="1:10" s="133" customFormat="1" ht="21.2" customHeight="1" x14ac:dyDescent="0.2">
      <c r="A68" s="99" t="s">
        <v>184</v>
      </c>
      <c r="B68" s="128"/>
      <c r="C68" s="147">
        <f>+'Tabella generale'!C68/'Tabella generale'!$I68</f>
        <v>0.1531200035585166</v>
      </c>
      <c r="D68" s="147">
        <f>+'Tabella generale'!D68/'Tabella generale'!$I68</f>
        <v>0.47659904661409619</v>
      </c>
      <c r="E68" s="147">
        <f>+'Tabella generale'!E68/'Tabella generale'!$I68</f>
        <v>4.7439474328021092E-2</v>
      </c>
      <c r="F68" s="147">
        <f>+'Tabella generale'!F68/'Tabella generale'!$I68</f>
        <v>0.29789232027637813</v>
      </c>
      <c r="G68" s="147">
        <f>+'Tabella generale'!G68/'Tabella generale'!$I68</f>
        <v>1.2887266688577903E-2</v>
      </c>
      <c r="H68" s="147">
        <f>+'Tabella generale'!H68/'Tabella generale'!$I68</f>
        <v>1.2061888534410115E-2</v>
      </c>
      <c r="I68" s="147">
        <f t="shared" si="0"/>
        <v>1</v>
      </c>
      <c r="J68" s="135"/>
    </row>
    <row r="69" spans="1:10" s="104" customFormat="1" ht="2.25" customHeight="1" x14ac:dyDescent="0.2">
      <c r="A69" s="105"/>
      <c r="B69" s="106"/>
      <c r="C69" s="145"/>
      <c r="D69" s="145"/>
      <c r="E69" s="145"/>
      <c r="F69" s="145"/>
      <c r="G69" s="145"/>
      <c r="H69" s="145"/>
      <c r="I69" s="146"/>
      <c r="J69" s="103"/>
    </row>
    <row r="70" spans="1:10" s="95" customFormat="1" ht="13.7" customHeight="1" outlineLevel="2" x14ac:dyDescent="0.2">
      <c r="A70" s="96" t="s">
        <v>0</v>
      </c>
      <c r="C70" s="74">
        <f>+'Tabella generale'!C70/'Tabella generale'!$I70</f>
        <v>0.17405994498174046</v>
      </c>
      <c r="D70" s="74">
        <f>+'Tabella generale'!D70/'Tabella generale'!$I70</f>
        <v>0.28447028151328968</v>
      </c>
      <c r="E70" s="74">
        <f>+'Tabella generale'!E70/'Tabella generale'!$I70</f>
        <v>0.17672938492653051</v>
      </c>
      <c r="F70" s="74">
        <f>+'Tabella generale'!F70/'Tabella generale'!$I70</f>
        <v>0.18886886675804426</v>
      </c>
      <c r="G70" s="74">
        <f>+'Tabella generale'!G70/'Tabella generale'!$I70</f>
        <v>0.1698712726087665</v>
      </c>
      <c r="H70" s="74">
        <f>+'Tabella generale'!H70/'Tabella generale'!$I70</f>
        <v>6.0002492116285984E-3</v>
      </c>
      <c r="I70" s="144">
        <f t="shared" si="0"/>
        <v>1.0000000000000002</v>
      </c>
      <c r="J70" s="97"/>
    </row>
    <row r="71" spans="1:10" s="95" customFormat="1" ht="13.7" customHeight="1" outlineLevel="2" x14ac:dyDescent="0.2">
      <c r="A71" s="96" t="s">
        <v>1</v>
      </c>
      <c r="C71" s="74">
        <f>+'Tabella generale'!C71/'Tabella generale'!$I71</f>
        <v>0.17203187080787799</v>
      </c>
      <c r="D71" s="74">
        <f>+'Tabella generale'!D71/'Tabella generale'!$I71</f>
        <v>0.34047293544666124</v>
      </c>
      <c r="E71" s="74">
        <f>+'Tabella generale'!E71/'Tabella generale'!$I71</f>
        <v>0.23519673601913957</v>
      </c>
      <c r="F71" s="74">
        <f>+'Tabella generale'!F71/'Tabella generale'!$I71</f>
        <v>0.15187550732686803</v>
      </c>
      <c r="G71" s="74">
        <f>+'Tabella generale'!G71/'Tabella generale'!$I71</f>
        <v>9.4420472508224038E-2</v>
      </c>
      <c r="H71" s="74">
        <f>+'Tabella generale'!H71/'Tabella generale'!$I71</f>
        <v>6.0024778912291191E-3</v>
      </c>
      <c r="I71" s="144">
        <f t="shared" si="0"/>
        <v>1</v>
      </c>
      <c r="J71" s="97"/>
    </row>
    <row r="72" spans="1:10" s="133" customFormat="1" ht="21.2" customHeight="1" x14ac:dyDescent="0.2">
      <c r="A72" s="99" t="s">
        <v>185</v>
      </c>
      <c r="B72" s="128"/>
      <c r="C72" s="147">
        <f>+'Tabella generale'!C72/'Tabella generale'!$I72</f>
        <v>0.1726571296014468</v>
      </c>
      <c r="D72" s="147">
        <f>+'Tabella generale'!D72/'Tabella generale'!$I72</f>
        <v>0.32320721987949136</v>
      </c>
      <c r="E72" s="147">
        <f>+'Tabella generale'!E72/'Tabella generale'!$I72</f>
        <v>0.21717115003294926</v>
      </c>
      <c r="F72" s="147">
        <f>+'Tabella generale'!F72/'Tabella generale'!$I72</f>
        <v>0.1632806243517268</v>
      </c>
      <c r="G72" s="147">
        <f>+'Tabella generale'!G72/'Tabella generale'!$I72</f>
        <v>0.11768208534895197</v>
      </c>
      <c r="H72" s="147">
        <f>+'Tabella generale'!H72/'Tabella generale'!$I72</f>
        <v>6.0017907854337631E-3</v>
      </c>
      <c r="I72" s="147">
        <f t="shared" si="0"/>
        <v>1</v>
      </c>
      <c r="J72" s="135"/>
    </row>
    <row r="73" spans="1:10" s="104" customFormat="1" ht="2.25" customHeight="1" x14ac:dyDescent="0.2">
      <c r="A73" s="105"/>
      <c r="B73" s="106"/>
      <c r="C73" s="145"/>
      <c r="D73" s="145"/>
      <c r="E73" s="145"/>
      <c r="F73" s="145"/>
      <c r="G73" s="145"/>
      <c r="H73" s="145"/>
      <c r="I73" s="146"/>
      <c r="J73" s="103"/>
    </row>
    <row r="74" spans="1:10" s="111" customFormat="1" ht="13.7" customHeight="1" outlineLevel="2" x14ac:dyDescent="0.2">
      <c r="A74" s="96" t="s">
        <v>0</v>
      </c>
      <c r="B74" s="95"/>
      <c r="C74" s="74">
        <f>+'Tabella generale'!C74/'Tabella generale'!$I74</f>
        <v>8.0040526849037494E-2</v>
      </c>
      <c r="D74" s="74">
        <f>+'Tabella generale'!D74/'Tabella generale'!$I74</f>
        <v>0.3546099290780142</v>
      </c>
      <c r="E74" s="74">
        <f>+'Tabella generale'!E74/'Tabella generale'!$I74</f>
        <v>2.0263424518743668E-2</v>
      </c>
      <c r="F74" s="74">
        <f>+'Tabella generale'!F74/'Tabella generale'!$I74</f>
        <v>0.34447821681864232</v>
      </c>
      <c r="G74" s="74">
        <f>+'Tabella generale'!G74/'Tabella generale'!$I74</f>
        <v>7.0921985815602842E-2</v>
      </c>
      <c r="H74" s="74">
        <f>+'Tabella generale'!H74/'Tabella generale'!$I74</f>
        <v>0.12968591691995948</v>
      </c>
      <c r="I74" s="144">
        <f t="shared" ref="I74:I136" si="2">SUM(C74:H74)</f>
        <v>1</v>
      </c>
      <c r="J74" s="97"/>
    </row>
    <row r="75" spans="1:10" s="95" customFormat="1" ht="13.7" customHeight="1" outlineLevel="2" x14ac:dyDescent="0.2">
      <c r="A75" s="96" t="s">
        <v>1</v>
      </c>
      <c r="C75" s="74">
        <f>+'Tabella generale'!C75/'Tabella generale'!$I75</f>
        <v>3.038427167113494E-2</v>
      </c>
      <c r="D75" s="74">
        <f>+'Tabella generale'!D75/'Tabella generale'!$I75</f>
        <v>0.35388739946380698</v>
      </c>
      <c r="E75" s="74">
        <f>+'Tabella generale'!E75/'Tabella generale'!$I75</f>
        <v>2.2341376228775692E-2</v>
      </c>
      <c r="F75" s="74">
        <f>+'Tabella generale'!F75/'Tabella generale'!$I75</f>
        <v>0.41376228775692581</v>
      </c>
      <c r="G75" s="74">
        <f>+'Tabella generale'!G75/'Tabella generale'!$I75</f>
        <v>6.7024128686327081E-2</v>
      </c>
      <c r="H75" s="74">
        <f>+'Tabella generale'!H75/'Tabella generale'!$I75</f>
        <v>0.1126005361930295</v>
      </c>
      <c r="I75" s="144">
        <f t="shared" si="2"/>
        <v>1</v>
      </c>
      <c r="J75" s="97"/>
    </row>
    <row r="76" spans="1:10" s="112" customFormat="1" ht="21.2" customHeight="1" outlineLevel="1" x14ac:dyDescent="0.2">
      <c r="A76" s="99" t="s">
        <v>15</v>
      </c>
      <c r="B76" s="100"/>
      <c r="C76" s="75">
        <f>+'Tabella generale'!C76/'Tabella generale'!$I76</f>
        <v>5.3656220322886992E-2</v>
      </c>
      <c r="D76" s="75">
        <f>+'Tabella generale'!D76/'Tabella generale'!$I76</f>
        <v>0.35422602089268757</v>
      </c>
      <c r="E76" s="75">
        <f>+'Tabella generale'!E76/'Tabella generale'!$I76</f>
        <v>2.1367521367521368E-2</v>
      </c>
      <c r="F76" s="75">
        <f>+'Tabella generale'!F76/'Tabella generale'!$I76</f>
        <v>0.38129154795821463</v>
      </c>
      <c r="G76" s="75">
        <f>+'Tabella generale'!G76/'Tabella generale'!$I76</f>
        <v>6.8850902184235521E-2</v>
      </c>
      <c r="H76" s="75">
        <f>+'Tabella generale'!H76/'Tabella generale'!$I76</f>
        <v>0.12060778727445394</v>
      </c>
      <c r="I76" s="129">
        <f t="shared" si="2"/>
        <v>1</v>
      </c>
      <c r="J76" s="103"/>
    </row>
    <row r="77" spans="1:10" s="104" customFormat="1" ht="2.25" customHeight="1" outlineLevel="1" x14ac:dyDescent="0.2">
      <c r="A77" s="105"/>
      <c r="B77" s="106"/>
      <c r="C77" s="145"/>
      <c r="D77" s="145"/>
      <c r="E77" s="145"/>
      <c r="F77" s="145"/>
      <c r="G77" s="145"/>
      <c r="H77" s="145"/>
      <c r="I77" s="146"/>
      <c r="J77" s="103"/>
    </row>
    <row r="78" spans="1:10" s="95" customFormat="1" ht="13.7" customHeight="1" outlineLevel="2" x14ac:dyDescent="0.2">
      <c r="A78" s="96" t="s">
        <v>0</v>
      </c>
      <c r="C78" s="74">
        <f>+'Tabella generale'!C78/'Tabella generale'!$I78</f>
        <v>0.27734331359624625</v>
      </c>
      <c r="D78" s="74">
        <f>+'Tabella generale'!D78/'Tabella generale'!$I78</f>
        <v>0.43528656016087586</v>
      </c>
      <c r="E78" s="74">
        <f>+'Tabella generale'!E78/'Tabella generale'!$I78</f>
        <v>3.3767176851748411E-2</v>
      </c>
      <c r="F78" s="74">
        <f>+'Tabella generale'!F78/'Tabella generale'!$I78</f>
        <v>0.23751536141213273</v>
      </c>
      <c r="G78" s="74">
        <f>+'Tabella generale'!G78/'Tabella generale'!$I78</f>
        <v>6.9824600603284551E-3</v>
      </c>
      <c r="H78" s="74">
        <f>+'Tabella generale'!H78/'Tabella generale'!$I78</f>
        <v>9.1051279186683057E-3</v>
      </c>
      <c r="I78" s="144">
        <f t="shared" si="2"/>
        <v>1</v>
      </c>
      <c r="J78" s="97"/>
    </row>
    <row r="79" spans="1:10" s="95" customFormat="1" ht="13.7" customHeight="1" outlineLevel="2" x14ac:dyDescent="0.2">
      <c r="A79" s="96" t="s">
        <v>1</v>
      </c>
      <c r="C79" s="74">
        <f>+'Tabella generale'!C79/'Tabella generale'!$I79</f>
        <v>0.18590449139002307</v>
      </c>
      <c r="D79" s="74">
        <f>+'Tabella generale'!D79/'Tabella generale'!$I79</f>
        <v>0.4597195100301793</v>
      </c>
      <c r="E79" s="74">
        <f>+'Tabella generale'!E79/'Tabella generale'!$I79</f>
        <v>6.8116456595064795E-2</v>
      </c>
      <c r="F79" s="74">
        <f>+'Tabella generale'!F79/'Tabella generale'!$I79</f>
        <v>0.2731404225102077</v>
      </c>
      <c r="G79" s="74">
        <f>+'Tabella generale'!G79/'Tabella generale'!$I79</f>
        <v>7.3317947807562574E-3</v>
      </c>
      <c r="H79" s="74">
        <f>+'Tabella generale'!H79/'Tabella generale'!$I79</f>
        <v>5.7873246937688617E-3</v>
      </c>
      <c r="I79" s="144">
        <f t="shared" si="2"/>
        <v>1.0000000000000002</v>
      </c>
      <c r="J79" s="97"/>
    </row>
    <row r="80" spans="1:10" s="112" customFormat="1" ht="21.2" customHeight="1" outlineLevel="1" x14ac:dyDescent="0.2">
      <c r="A80" s="99" t="s">
        <v>20</v>
      </c>
      <c r="B80" s="100"/>
      <c r="C80" s="75">
        <f>+'Tabella generale'!C80/'Tabella generale'!$I80</f>
        <v>0.22143833980940802</v>
      </c>
      <c r="D80" s="75">
        <f>+'Tabella generale'!D80/'Tabella generale'!$I80</f>
        <v>0.450224672759242</v>
      </c>
      <c r="E80" s="75">
        <f>+'Tabella generale'!E80/'Tabella generale'!$I80</f>
        <v>5.4768055223912995E-2</v>
      </c>
      <c r="F80" s="75">
        <f>+'Tabella generale'!F80/'Tabella generale'!$I80</f>
        <v>0.25929624242950483</v>
      </c>
      <c r="G80" s="75">
        <f>+'Tabella generale'!G80/'Tabella generale'!$I80</f>
        <v>7.1960405496342287E-3</v>
      </c>
      <c r="H80" s="75">
        <f>+'Tabella generale'!H80/'Tabella generale'!$I80</f>
        <v>7.0766492282979135E-3</v>
      </c>
      <c r="I80" s="129">
        <f t="shared" si="2"/>
        <v>0.99999999999999989</v>
      </c>
      <c r="J80" s="103"/>
    </row>
    <row r="81" spans="1:10" s="104" customFormat="1" ht="2.25" customHeight="1" outlineLevel="1" x14ac:dyDescent="0.2">
      <c r="A81" s="105"/>
      <c r="B81" s="106"/>
      <c r="C81" s="145"/>
      <c r="D81" s="145"/>
      <c r="E81" s="145"/>
      <c r="F81" s="145"/>
      <c r="G81" s="145"/>
      <c r="H81" s="145"/>
      <c r="I81" s="146"/>
      <c r="J81" s="103"/>
    </row>
    <row r="82" spans="1:10" s="111" customFormat="1" ht="13.7" customHeight="1" outlineLevel="2" x14ac:dyDescent="0.2">
      <c r="A82" s="96" t="s">
        <v>0</v>
      </c>
      <c r="B82" s="95"/>
      <c r="C82" s="74">
        <f>+'Tabella generale'!C82/'Tabella generale'!$I82</f>
        <v>3.4914950760966873E-2</v>
      </c>
      <c r="D82" s="74">
        <f>+'Tabella generale'!D82/'Tabella generale'!$I82</f>
        <v>0.17457475380483437</v>
      </c>
      <c r="E82" s="74">
        <f>+'Tabella generale'!E82/'Tabella generale'!$I82</f>
        <v>1.7009847806624886E-2</v>
      </c>
      <c r="F82" s="74">
        <f>+'Tabella generale'!F82/'Tabella generale'!$I82</f>
        <v>0.53088630259623992</v>
      </c>
      <c r="G82" s="74">
        <f>+'Tabella generale'!G82/'Tabella generale'!$I82</f>
        <v>0.15129811996418979</v>
      </c>
      <c r="H82" s="74">
        <f>+'Tabella generale'!H82/'Tabella generale'!$I82</f>
        <v>9.1316025067144133E-2</v>
      </c>
      <c r="I82" s="144">
        <f t="shared" si="2"/>
        <v>1</v>
      </c>
      <c r="J82" s="97"/>
    </row>
    <row r="83" spans="1:10" s="111" customFormat="1" ht="13.7" customHeight="1" outlineLevel="2" x14ac:dyDescent="0.2">
      <c r="A83" s="96" t="s">
        <v>1</v>
      </c>
      <c r="B83" s="95"/>
      <c r="C83" s="74">
        <f>+'Tabella generale'!C83/'Tabella generale'!$I83</f>
        <v>1.0638297872340425E-2</v>
      </c>
      <c r="D83" s="74">
        <f>+'Tabella generale'!D83/'Tabella generale'!$I83</f>
        <v>0.17477203647416414</v>
      </c>
      <c r="E83" s="74">
        <f>+'Tabella generale'!E83/'Tabella generale'!$I83</f>
        <v>8.3586626139817623E-3</v>
      </c>
      <c r="F83" s="74">
        <f>+'Tabella generale'!F83/'Tabella generale'!$I83</f>
        <v>0.50227963525835861</v>
      </c>
      <c r="G83" s="74">
        <f>+'Tabella generale'!G83/'Tabella generale'!$I83</f>
        <v>0.19300911854103345</v>
      </c>
      <c r="H83" s="74">
        <f>+'Tabella generale'!H83/'Tabella generale'!$I83</f>
        <v>0.11094224924012158</v>
      </c>
      <c r="I83" s="144">
        <f t="shared" si="2"/>
        <v>1</v>
      </c>
      <c r="J83" s="97"/>
    </row>
    <row r="84" spans="1:10" s="112" customFormat="1" ht="21.2" customHeight="1" outlineLevel="1" x14ac:dyDescent="0.2">
      <c r="A84" s="99" t="s">
        <v>6</v>
      </c>
      <c r="B84" s="100"/>
      <c r="C84" s="75">
        <f>+'Tabella generale'!C84/'Tabella generale'!$I84</f>
        <v>2.1783806000822029E-2</v>
      </c>
      <c r="D84" s="75">
        <f>+'Tabella generale'!D84/'Tabella generale'!$I84</f>
        <v>0.17468146321413891</v>
      </c>
      <c r="E84" s="75">
        <f>+'Tabella generale'!E84/'Tabella generale'!$I84</f>
        <v>1.2330456226880395E-2</v>
      </c>
      <c r="F84" s="75">
        <f>+'Tabella generale'!F84/'Tabella generale'!$I84</f>
        <v>0.51541307028360051</v>
      </c>
      <c r="G84" s="75">
        <f>+'Tabella generale'!G84/'Tabella generale'!$I84</f>
        <v>0.17385943279901356</v>
      </c>
      <c r="H84" s="75">
        <f>+'Tabella generale'!H84/'Tabella generale'!$I84</f>
        <v>0.10193177147554459</v>
      </c>
      <c r="I84" s="129">
        <f t="shared" si="2"/>
        <v>1</v>
      </c>
      <c r="J84" s="103"/>
    </row>
    <row r="85" spans="1:10" s="104" customFormat="1" ht="2.25" customHeight="1" outlineLevel="1" x14ac:dyDescent="0.2">
      <c r="A85" s="105"/>
      <c r="B85" s="106"/>
      <c r="C85" s="145"/>
      <c r="D85" s="145"/>
      <c r="E85" s="145"/>
      <c r="F85" s="145"/>
      <c r="G85" s="145"/>
      <c r="H85" s="145"/>
      <c r="I85" s="146"/>
      <c r="J85" s="103"/>
    </row>
    <row r="86" spans="1:10" s="104" customFormat="1" ht="13.7" customHeight="1" outlineLevel="2" x14ac:dyDescent="0.2">
      <c r="A86" s="96" t="s">
        <v>0</v>
      </c>
      <c r="B86" s="95"/>
      <c r="C86" s="74">
        <f>+'Tabella generale'!C86/'Tabella generale'!$I86</f>
        <v>0</v>
      </c>
      <c r="D86" s="74">
        <f>+'Tabella generale'!D86/'Tabella generale'!$I86</f>
        <v>0.21428571428571427</v>
      </c>
      <c r="E86" s="74">
        <f>+'Tabella generale'!E86/'Tabella generale'!$I86</f>
        <v>0</v>
      </c>
      <c r="F86" s="74">
        <f>+'Tabella generale'!F86/'Tabella generale'!$I86</f>
        <v>0.7142857142857143</v>
      </c>
      <c r="G86" s="74">
        <f>+'Tabella generale'!G86/'Tabella generale'!$I86</f>
        <v>3.5714285714285712E-2</v>
      </c>
      <c r="H86" s="74">
        <f>+'Tabella generale'!H86/'Tabella generale'!$I86</f>
        <v>3.5714285714285712E-2</v>
      </c>
      <c r="I86" s="144">
        <f t="shared" si="2"/>
        <v>1</v>
      </c>
      <c r="J86" s="97"/>
    </row>
    <row r="87" spans="1:10" s="111" customFormat="1" ht="13.7" customHeight="1" outlineLevel="2" x14ac:dyDescent="0.2">
      <c r="A87" s="96" t="s">
        <v>1</v>
      </c>
      <c r="B87" s="95"/>
      <c r="C87" s="74">
        <f>+'Tabella generale'!C87/'Tabella generale'!$I87</f>
        <v>3.2258064516129031E-2</v>
      </c>
      <c r="D87" s="74">
        <f>+'Tabella generale'!D87/'Tabella generale'!$I87</f>
        <v>0.45161290322580644</v>
      </c>
      <c r="E87" s="74">
        <f>+'Tabella generale'!E87/'Tabella generale'!$I87</f>
        <v>0</v>
      </c>
      <c r="F87" s="74">
        <f>+'Tabella generale'!F87/'Tabella generale'!$I87</f>
        <v>0.41935483870967744</v>
      </c>
      <c r="G87" s="74">
        <f>+'Tabella generale'!G87/'Tabella generale'!$I87</f>
        <v>3.2258064516129031E-2</v>
      </c>
      <c r="H87" s="74">
        <f>+'Tabella generale'!H87/'Tabella generale'!$I87</f>
        <v>6.4516129032258063E-2</v>
      </c>
      <c r="I87" s="144">
        <f t="shared" si="2"/>
        <v>1</v>
      </c>
      <c r="J87" s="97"/>
    </row>
    <row r="88" spans="1:10" s="112" customFormat="1" ht="21.2" customHeight="1" outlineLevel="1" x14ac:dyDescent="0.2">
      <c r="A88" s="99" t="s">
        <v>186</v>
      </c>
      <c r="B88" s="100"/>
      <c r="C88" s="75">
        <f>+'Tabella generale'!C88/'Tabella generale'!$I88</f>
        <v>1.6949152542372881E-2</v>
      </c>
      <c r="D88" s="75">
        <f>+'Tabella generale'!D88/'Tabella generale'!$I88</f>
        <v>0.33898305084745761</v>
      </c>
      <c r="E88" s="75">
        <f>+'Tabella generale'!E88/'Tabella generale'!$I88</f>
        <v>0</v>
      </c>
      <c r="F88" s="75">
        <f>+'Tabella generale'!F88/'Tabella generale'!$I88</f>
        <v>0.55932203389830504</v>
      </c>
      <c r="G88" s="75">
        <f>+'Tabella generale'!G88/'Tabella generale'!$I88</f>
        <v>3.3898305084745763E-2</v>
      </c>
      <c r="H88" s="75">
        <f>+'Tabella generale'!H88/'Tabella generale'!$I88</f>
        <v>5.0847457627118647E-2</v>
      </c>
      <c r="I88" s="129">
        <f t="shared" si="2"/>
        <v>1</v>
      </c>
      <c r="J88" s="103"/>
    </row>
    <row r="89" spans="1:10" s="104" customFormat="1" ht="2.25" customHeight="1" outlineLevel="1" x14ac:dyDescent="0.2">
      <c r="A89" s="105"/>
      <c r="B89" s="106"/>
      <c r="C89" s="145"/>
      <c r="D89" s="145"/>
      <c r="E89" s="145"/>
      <c r="F89" s="145"/>
      <c r="G89" s="145"/>
      <c r="H89" s="145"/>
      <c r="I89" s="146"/>
      <c r="J89" s="103"/>
    </row>
    <row r="90" spans="1:10" s="111" customFormat="1" ht="13.7" customHeight="1" outlineLevel="2" x14ac:dyDescent="0.2">
      <c r="A90" s="96" t="s">
        <v>0</v>
      </c>
      <c r="B90" s="95"/>
      <c r="C90" s="74">
        <f>+'Tabella generale'!C90/'Tabella generale'!$I90</f>
        <v>6.6554338668913221E-2</v>
      </c>
      <c r="D90" s="74">
        <f>+'Tabella generale'!D90/'Tabella generale'!$I90</f>
        <v>0.48820556023588879</v>
      </c>
      <c r="E90" s="74">
        <f>+'Tabella generale'!E90/'Tabella generale'!$I90</f>
        <v>2.6116259477674809E-2</v>
      </c>
      <c r="F90" s="74">
        <f>+'Tabella generale'!F90/'Tabella generale'!$I90</f>
        <v>0.39342881213142378</v>
      </c>
      <c r="G90" s="74">
        <f>+'Tabella generale'!G90/'Tabella generale'!$I90</f>
        <v>5.4759898904802023E-3</v>
      </c>
      <c r="H90" s="74">
        <f>+'Tabella generale'!H90/'Tabella generale'!$I90</f>
        <v>2.0219039595619208E-2</v>
      </c>
      <c r="I90" s="144">
        <f t="shared" si="2"/>
        <v>1</v>
      </c>
      <c r="J90" s="97"/>
    </row>
    <row r="91" spans="1:10" s="111" customFormat="1" ht="13.7" customHeight="1" outlineLevel="2" x14ac:dyDescent="0.2">
      <c r="A91" s="96" t="s">
        <v>1</v>
      </c>
      <c r="B91" s="95"/>
      <c r="C91" s="74">
        <f>+'Tabella generale'!C91/'Tabella generale'!$I91</f>
        <v>7.1939993181043299E-2</v>
      </c>
      <c r="D91" s="74">
        <f>+'Tabella generale'!D91/'Tabella generale'!$I91</f>
        <v>0.43607228094101602</v>
      </c>
      <c r="E91" s="74">
        <f>+'Tabella generale'!E91/'Tabella generale'!$I91</f>
        <v>2.6934878963518583E-2</v>
      </c>
      <c r="F91" s="74">
        <f>+'Tabella generale'!F91/'Tabella generale'!$I91</f>
        <v>0.43368564609614729</v>
      </c>
      <c r="G91" s="74">
        <f>+'Tabella generale'!G91/'Tabella generale'!$I91</f>
        <v>7.1599045346062056E-3</v>
      </c>
      <c r="H91" s="74">
        <f>+'Tabella generale'!H91/'Tabella generale'!$I91</f>
        <v>2.4207296283668599E-2</v>
      </c>
      <c r="I91" s="144">
        <f t="shared" si="2"/>
        <v>1</v>
      </c>
      <c r="J91" s="97"/>
    </row>
    <row r="92" spans="1:10" s="112" customFormat="1" ht="21.2" customHeight="1" outlineLevel="1" x14ac:dyDescent="0.2">
      <c r="A92" s="99" t="s">
        <v>21</v>
      </c>
      <c r="B92" s="100"/>
      <c r="C92" s="75">
        <f>+'Tabella generale'!C92/'Tabella generale'!$I92</f>
        <v>6.953080836630865E-2</v>
      </c>
      <c r="D92" s="75">
        <f>+'Tabella generale'!D92/'Tabella generale'!$I92</f>
        <v>0.45939325419257582</v>
      </c>
      <c r="E92" s="75">
        <f>+'Tabella generale'!E92/'Tabella generale'!$I92</f>
        <v>2.6568682871678916E-2</v>
      </c>
      <c r="F92" s="75">
        <f>+'Tabella generale'!F92/'Tabella generale'!$I92</f>
        <v>0.41567740719804031</v>
      </c>
      <c r="G92" s="75">
        <f>+'Tabella generale'!G92/'Tabella generale'!$I92</f>
        <v>6.4066327491991712E-3</v>
      </c>
      <c r="H92" s="75">
        <f>+'Tabella generale'!H92/'Tabella generale'!$I92</f>
        <v>2.24232146221971E-2</v>
      </c>
      <c r="I92" s="129">
        <f t="shared" si="2"/>
        <v>0.99999999999999989</v>
      </c>
      <c r="J92" s="103"/>
    </row>
    <row r="93" spans="1:10" s="104" customFormat="1" ht="2.25" customHeight="1" outlineLevel="1" x14ac:dyDescent="0.2">
      <c r="A93" s="105"/>
      <c r="B93" s="106"/>
      <c r="C93" s="145"/>
      <c r="D93" s="145"/>
      <c r="E93" s="145"/>
      <c r="F93" s="145"/>
      <c r="G93" s="145"/>
      <c r="H93" s="145"/>
      <c r="I93" s="146"/>
      <c r="J93" s="103"/>
    </row>
    <row r="94" spans="1:10" s="111" customFormat="1" ht="13.7" customHeight="1" outlineLevel="2" x14ac:dyDescent="0.2">
      <c r="A94" s="96" t="s">
        <v>0</v>
      </c>
      <c r="B94" s="95"/>
      <c r="C94" s="74">
        <f>+'Tabella generale'!C94/'Tabella generale'!$I94</f>
        <v>0.13987826871055004</v>
      </c>
      <c r="D94" s="74">
        <f>+'Tabella generale'!D94/'Tabella generale'!$I94</f>
        <v>0.50732642019837693</v>
      </c>
      <c r="E94" s="74">
        <f>+'Tabella generale'!E94/'Tabella generale'!$I94</f>
        <v>2.006311992786294E-2</v>
      </c>
      <c r="F94" s="74">
        <f>+'Tabella generale'!F94/'Tabella generale'!$I94</f>
        <v>0.2909715960324617</v>
      </c>
      <c r="G94" s="74">
        <f>+'Tabella generale'!G94/'Tabella generale'!$I94</f>
        <v>2.8403967538322812E-2</v>
      </c>
      <c r="H94" s="74">
        <f>+'Tabella generale'!H94/'Tabella generale'!$I94</f>
        <v>1.3356627592425608E-2</v>
      </c>
      <c r="I94" s="144">
        <f t="shared" si="2"/>
        <v>1</v>
      </c>
      <c r="J94" s="97"/>
    </row>
    <row r="95" spans="1:10" s="111" customFormat="1" ht="13.7" customHeight="1" outlineLevel="2" x14ac:dyDescent="0.2">
      <c r="A95" s="96" t="s">
        <v>1</v>
      </c>
      <c r="B95" s="95"/>
      <c r="C95" s="74">
        <f>+'Tabella generale'!C95/'Tabella generale'!$I95</f>
        <v>4.4039710382921551E-2</v>
      </c>
      <c r="D95" s="74">
        <f>+'Tabella generale'!D95/'Tabella generale'!$I95</f>
        <v>0.44972755094424127</v>
      </c>
      <c r="E95" s="74">
        <f>+'Tabella generale'!E95/'Tabella generale'!$I95</f>
        <v>2.3736657460625515E-2</v>
      </c>
      <c r="F95" s="74">
        <f>+'Tabella generale'!F95/'Tabella generale'!$I95</f>
        <v>0.43255952825259386</v>
      </c>
      <c r="G95" s="74">
        <f>+'Tabella generale'!G95/'Tabella generale'!$I95</f>
        <v>2.9409569306561169E-2</v>
      </c>
      <c r="H95" s="74">
        <f>+'Tabella generale'!H95/'Tabella generale'!$I95</f>
        <v>2.0526983653056656E-2</v>
      </c>
      <c r="I95" s="144">
        <f t="shared" si="2"/>
        <v>0.99999999999999989</v>
      </c>
      <c r="J95" s="97"/>
    </row>
    <row r="96" spans="1:10" s="112" customFormat="1" ht="21.2" customHeight="1" outlineLevel="1" x14ac:dyDescent="0.2">
      <c r="A96" s="99" t="s">
        <v>175</v>
      </c>
      <c r="B96" s="100"/>
      <c r="C96" s="75">
        <f>+'Tabella generale'!C96/'Tabella generale'!$I96</f>
        <v>9.8648084518801582E-2</v>
      </c>
      <c r="D96" s="75">
        <f>+'Tabella generale'!D96/'Tabella generale'!$I96</f>
        <v>0.48254712436980185</v>
      </c>
      <c r="E96" s="75">
        <f>+'Tabella generale'!E96/'Tabella generale'!$I96</f>
        <v>2.164349250184644E-2</v>
      </c>
      <c r="F96" s="75">
        <f>+'Tabella generale'!F96/'Tabella generale'!$I96</f>
        <v>0.35188336919174079</v>
      </c>
      <c r="G96" s="75">
        <f>+'Tabella generale'!G96/'Tabella generale'!$I96</f>
        <v>2.8836581998009054E-2</v>
      </c>
      <c r="H96" s="75">
        <f>+'Tabella generale'!H96/'Tabella generale'!$I96</f>
        <v>1.6441347419800263E-2</v>
      </c>
      <c r="I96" s="129">
        <f t="shared" si="2"/>
        <v>1</v>
      </c>
      <c r="J96" s="103"/>
    </row>
    <row r="97" spans="1:10" s="104" customFormat="1" ht="2.25" customHeight="1" outlineLevel="1" x14ac:dyDescent="0.2">
      <c r="A97" s="105"/>
      <c r="B97" s="106"/>
      <c r="C97" s="145"/>
      <c r="D97" s="145"/>
      <c r="E97" s="145"/>
      <c r="F97" s="145"/>
      <c r="G97" s="145"/>
      <c r="H97" s="145"/>
      <c r="I97" s="146"/>
      <c r="J97" s="103"/>
    </row>
    <row r="98" spans="1:10" s="111" customFormat="1" ht="13.7" customHeight="1" outlineLevel="2" x14ac:dyDescent="0.2">
      <c r="A98" s="96" t="s">
        <v>0</v>
      </c>
      <c r="B98" s="95"/>
      <c r="C98" s="74">
        <f>+'Tabella generale'!C98/'Tabella generale'!$I98</f>
        <v>0.21855513831949563</v>
      </c>
      <c r="D98" s="74">
        <f>+'Tabella generale'!D98/'Tabella generale'!$I98</f>
        <v>0.45297481655010852</v>
      </c>
      <c r="E98" s="74">
        <f>+'Tabella generale'!E98/'Tabella generale'!$I98</f>
        <v>2.869741964377993E-2</v>
      </c>
      <c r="F98" s="74">
        <f>+'Tabella generale'!F98/'Tabella generale'!$I98</f>
        <v>0.26792296827092016</v>
      </c>
      <c r="G98" s="74">
        <f>+'Tabella generale'!G98/'Tabella generale'!$I98</f>
        <v>1.7345919316498433E-2</v>
      </c>
      <c r="H98" s="74">
        <f>+'Tabella generale'!H98/'Tabella generale'!$I98</f>
        <v>1.4503737899197299E-2</v>
      </c>
      <c r="I98" s="144">
        <f t="shared" si="2"/>
        <v>0.99999999999999989</v>
      </c>
      <c r="J98" s="97"/>
    </row>
    <row r="99" spans="1:10" s="111" customFormat="1" ht="13.7" customHeight="1" outlineLevel="2" x14ac:dyDescent="0.2">
      <c r="A99" s="96" t="s">
        <v>1</v>
      </c>
      <c r="B99" s="95"/>
      <c r="C99" s="74">
        <f>+'Tabella generale'!C99/'Tabella generale'!$I99</f>
        <v>0.15070681255490775</v>
      </c>
      <c r="D99" s="74">
        <f>+'Tabella generale'!D99/'Tabella generale'!$I99</f>
        <v>0.45044325533104385</v>
      </c>
      <c r="E99" s="74">
        <f>+'Tabella generale'!E99/'Tabella generale'!$I99</f>
        <v>5.6837845752469182E-2</v>
      </c>
      <c r="F99" s="74">
        <f>+'Tabella generale'!F99/'Tabella generale'!$I99</f>
        <v>0.31400580358331337</v>
      </c>
      <c r="G99" s="74">
        <f>+'Tabella generale'!G99/'Tabella generale'!$I99</f>
        <v>1.541410430476799E-2</v>
      </c>
      <c r="H99" s="74">
        <f>+'Tabella generale'!H99/'Tabella generale'!$I99</f>
        <v>1.2592178473497856E-2</v>
      </c>
      <c r="I99" s="144">
        <f t="shared" si="2"/>
        <v>0.99999999999999989</v>
      </c>
      <c r="J99" s="97"/>
    </row>
    <row r="100" spans="1:10" s="136" customFormat="1" ht="21.2" customHeight="1" x14ac:dyDescent="0.2">
      <c r="A100" s="99" t="s">
        <v>187</v>
      </c>
      <c r="B100" s="128"/>
      <c r="C100" s="147">
        <f>+'Tabella generale'!C100/'Tabella generale'!$I100</f>
        <v>0.18028232467337438</v>
      </c>
      <c r="D100" s="147">
        <f>+'Tabella generale'!D100/'Tabella generale'!$I100</f>
        <v>0.45154677879561494</v>
      </c>
      <c r="E100" s="147">
        <f>+'Tabella generale'!E100/'Tabella generale'!$I100</f>
        <v>4.457125694548731E-2</v>
      </c>
      <c r="F100" s="147">
        <f>+'Tabella generale'!F100/'Tabella generale'!$I100</f>
        <v>0.29391800570656257</v>
      </c>
      <c r="G100" s="147">
        <f>+'Tabella generale'!G100/'Tabella generale'!$I100</f>
        <v>1.6256194623817392E-2</v>
      </c>
      <c r="H100" s="147">
        <f>+'Tabella generale'!H100/'Tabella generale'!$I100</f>
        <v>1.3425439255143414E-2</v>
      </c>
      <c r="I100" s="147">
        <f t="shared" si="2"/>
        <v>1.0000000000000002</v>
      </c>
      <c r="J100" s="135"/>
    </row>
    <row r="101" spans="1:10" s="104" customFormat="1" ht="2.25" customHeight="1" x14ac:dyDescent="0.2">
      <c r="A101" s="105"/>
      <c r="B101" s="106"/>
      <c r="C101" s="145"/>
      <c r="D101" s="145"/>
      <c r="E101" s="145"/>
      <c r="F101" s="145"/>
      <c r="G101" s="145"/>
      <c r="H101" s="145"/>
      <c r="I101" s="146"/>
      <c r="J101" s="103"/>
    </row>
    <row r="102" spans="1:10" s="111" customFormat="1" ht="13.15" customHeight="1" outlineLevel="2" x14ac:dyDescent="0.2">
      <c r="A102" s="96" t="s">
        <v>0</v>
      </c>
      <c r="B102" s="95"/>
      <c r="C102" s="74">
        <f>+'Tabella generale'!C102/'Tabella generale'!$I102</f>
        <v>0.18191983294209993</v>
      </c>
      <c r="D102" s="74">
        <f>+'Tabella generale'!D102/'Tabella generale'!$I102</f>
        <v>0.61838821708640956</v>
      </c>
      <c r="E102" s="74">
        <f>+'Tabella generale'!E102/'Tabella generale'!$I102</f>
        <v>9.2292825248254259E-2</v>
      </c>
      <c r="F102" s="74">
        <f>+'Tabella generale'!F102/'Tabella generale'!$I102</f>
        <v>6.5767940581888729E-2</v>
      </c>
      <c r="G102" s="74">
        <f>+'Tabella generale'!G102/'Tabella generale'!$I102</f>
        <v>4.8021741223165954E-3</v>
      </c>
      <c r="H102" s="74">
        <f>+'Tabella generale'!H102/'Tabella generale'!$I102</f>
        <v>3.6829010019030974E-2</v>
      </c>
      <c r="I102" s="144">
        <f t="shared" si="2"/>
        <v>1</v>
      </c>
      <c r="J102" s="97"/>
    </row>
    <row r="103" spans="1:10" s="111" customFormat="1" ht="13.7" customHeight="1" outlineLevel="2" x14ac:dyDescent="0.2">
      <c r="A103" s="96" t="s">
        <v>1</v>
      </c>
      <c r="B103" s="95"/>
      <c r="C103" s="74">
        <f>+'Tabella generale'!C103/'Tabella generale'!$I103</f>
        <v>0.1064939737362835</v>
      </c>
      <c r="D103" s="74">
        <f>+'Tabella generale'!D103/'Tabella generale'!$I103</f>
        <v>0.55732445883552195</v>
      </c>
      <c r="E103" s="74">
        <f>+'Tabella generale'!E103/'Tabella generale'!$I103</f>
        <v>0.11359956826767405</v>
      </c>
      <c r="F103" s="74">
        <f>+'Tabella generale'!F103/'Tabella generale'!$I103</f>
        <v>0.15716255921328776</v>
      </c>
      <c r="G103" s="74">
        <f>+'Tabella generale'!G103/'Tabella generale'!$I103</f>
        <v>1.6010073754272353E-2</v>
      </c>
      <c r="H103" s="74">
        <f>+'Tabella generale'!H103/'Tabella generale'!$I103</f>
        <v>4.9409366192960366E-2</v>
      </c>
      <c r="I103" s="144">
        <f t="shared" si="2"/>
        <v>0.99999999999999989</v>
      </c>
      <c r="J103" s="97"/>
    </row>
    <row r="104" spans="1:10" s="112" customFormat="1" ht="21.2" customHeight="1" outlineLevel="1" x14ac:dyDescent="0.2">
      <c r="A104" s="99" t="s">
        <v>22</v>
      </c>
      <c r="B104" s="100"/>
      <c r="C104" s="75">
        <f>+'Tabella generale'!C104/'Tabella generale'!$I104</f>
        <v>0.17362905351964145</v>
      </c>
      <c r="D104" s="75">
        <f>+'Tabella generale'!D104/'Tabella generale'!$I104</f>
        <v>0.61167611389401533</v>
      </c>
      <c r="E104" s="75">
        <f>+'Tabella generale'!E104/'Tabella generale'!$I104</f>
        <v>9.4634853677827577E-2</v>
      </c>
      <c r="F104" s="75">
        <f>+'Tabella generale'!F104/'Tabella generale'!$I104</f>
        <v>7.581399947271289E-2</v>
      </c>
      <c r="G104" s="75">
        <f>+'Tabella generale'!G104/'Tabella generale'!$I104</f>
        <v>6.0341418402320062E-3</v>
      </c>
      <c r="H104" s="75">
        <f>+'Tabella generale'!H104/'Tabella generale'!$I104</f>
        <v>3.8211837595570786E-2</v>
      </c>
      <c r="I104" s="129">
        <f t="shared" si="2"/>
        <v>1</v>
      </c>
      <c r="J104" s="103"/>
    </row>
    <row r="105" spans="1:10" s="104" customFormat="1" ht="2.25" customHeight="1" outlineLevel="1" x14ac:dyDescent="0.2">
      <c r="A105" s="105"/>
      <c r="B105" s="106"/>
      <c r="C105" s="145"/>
      <c r="D105" s="145"/>
      <c r="E105" s="145"/>
      <c r="F105" s="145"/>
      <c r="G105" s="145"/>
      <c r="H105" s="145"/>
      <c r="I105" s="146"/>
      <c r="J105" s="103"/>
    </row>
    <row r="106" spans="1:10" s="111" customFormat="1" ht="13.7" customHeight="1" outlineLevel="2" x14ac:dyDescent="0.2">
      <c r="A106" s="96" t="s">
        <v>0</v>
      </c>
      <c r="B106" s="95"/>
      <c r="C106" s="74">
        <f>+'Tabella generale'!C106/'Tabella generale'!$I106</f>
        <v>0.15928290611731405</v>
      </c>
      <c r="D106" s="74">
        <f>+'Tabella generale'!D106/'Tabella generale'!$I106</f>
        <v>0.66432457933637368</v>
      </c>
      <c r="E106" s="74">
        <f>+'Tabella generale'!E106/'Tabella generale'!$I106</f>
        <v>7.9119358389683911E-2</v>
      </c>
      <c r="F106" s="74">
        <f>+'Tabella generale'!F106/'Tabella generale'!$I106</f>
        <v>7.4854536876867425E-2</v>
      </c>
      <c r="G106" s="74">
        <f>+'Tabella generale'!G106/'Tabella generale'!$I106</f>
        <v>1.203333857524768E-2</v>
      </c>
      <c r="H106" s="74">
        <f>+'Tabella generale'!H106/'Tabella generale'!$I106</f>
        <v>1.0385280704513288E-2</v>
      </c>
      <c r="I106" s="144">
        <f t="shared" si="2"/>
        <v>0.99999999999999989</v>
      </c>
      <c r="J106" s="97"/>
    </row>
    <row r="107" spans="1:10" s="111" customFormat="1" ht="13.7" customHeight="1" outlineLevel="2" x14ac:dyDescent="0.2">
      <c r="A107" s="96" t="s">
        <v>1</v>
      </c>
      <c r="B107" s="95"/>
      <c r="C107" s="74">
        <f>+'Tabella generale'!C107/'Tabella generale'!$I107</f>
        <v>3.9959607616849392E-2</v>
      </c>
      <c r="D107" s="74">
        <f>+'Tabella generale'!D107/'Tabella generale'!$I107</f>
        <v>0.70542412002308141</v>
      </c>
      <c r="E107" s="74">
        <f>+'Tabella generale'!E107/'Tabella generale'!$I107</f>
        <v>0.10487593768032313</v>
      </c>
      <c r="F107" s="74">
        <f>+'Tabella generale'!F107/'Tabella generale'!$I107</f>
        <v>0.1182198499711483</v>
      </c>
      <c r="G107" s="74">
        <f>+'Tabella generale'!G107/'Tabella generale'!$I107</f>
        <v>1.6661858049624927E-2</v>
      </c>
      <c r="H107" s="74">
        <f>+'Tabella generale'!H107/'Tabella generale'!$I107</f>
        <v>1.485862665897288E-2</v>
      </c>
      <c r="I107" s="144">
        <f t="shared" si="2"/>
        <v>1</v>
      </c>
      <c r="J107" s="97"/>
    </row>
    <row r="108" spans="1:10" s="112" customFormat="1" ht="21.2" customHeight="1" outlineLevel="1" x14ac:dyDescent="0.2">
      <c r="A108" s="99" t="s">
        <v>23</v>
      </c>
      <c r="B108" s="100"/>
      <c r="C108" s="75">
        <f>+'Tabella generale'!C108/'Tabella generale'!$I108</f>
        <v>0.14971158129820236</v>
      </c>
      <c r="D108" s="75">
        <f>+'Tabella generale'!D108/'Tabella generale'!$I108</f>
        <v>0.66762131231955746</v>
      </c>
      <c r="E108" s="75">
        <f>+'Tabella generale'!E108/'Tabella generale'!$I108</f>
        <v>8.1185380614328936E-2</v>
      </c>
      <c r="F108" s="75">
        <f>+'Tabella generale'!F108/'Tabella generale'!$I108</f>
        <v>7.8333015118115704E-2</v>
      </c>
      <c r="G108" s="75">
        <f>+'Tabella generale'!G108/'Tabella generale'!$I108</f>
        <v>1.2404607756351287E-2</v>
      </c>
      <c r="H108" s="75">
        <f>+'Tabella generale'!H108/'Tabella generale'!$I108</f>
        <v>1.0744102893444189E-2</v>
      </c>
      <c r="I108" s="129">
        <f t="shared" si="2"/>
        <v>1</v>
      </c>
      <c r="J108" s="103"/>
    </row>
    <row r="109" spans="1:10" s="104" customFormat="1" ht="2.25" customHeight="1" outlineLevel="1" x14ac:dyDescent="0.2">
      <c r="A109" s="105"/>
      <c r="B109" s="106"/>
      <c r="C109" s="145"/>
      <c r="D109" s="145"/>
      <c r="E109" s="145"/>
      <c r="F109" s="145"/>
      <c r="G109" s="145"/>
      <c r="H109" s="145"/>
      <c r="I109" s="146"/>
      <c r="J109" s="103"/>
    </row>
    <row r="110" spans="1:10" s="111" customFormat="1" ht="13.7" customHeight="1" outlineLevel="2" x14ac:dyDescent="0.2">
      <c r="A110" s="96" t="s">
        <v>0</v>
      </c>
      <c r="B110" s="95"/>
      <c r="C110" s="74">
        <f>+'Tabella generale'!C110/'Tabella generale'!$I110</f>
        <v>0.32822330527248561</v>
      </c>
      <c r="D110" s="74">
        <f>+'Tabella generale'!D110/'Tabella generale'!$I110</f>
        <v>0.56892630335253291</v>
      </c>
      <c r="E110" s="74">
        <f>+'Tabella generale'!E110/'Tabella generale'!$I110</f>
        <v>3.4588687047703438E-2</v>
      </c>
      <c r="F110" s="74">
        <f>+'Tabella generale'!F110/'Tabella generale'!$I110</f>
        <v>5.5649091714665484E-2</v>
      </c>
      <c r="G110" s="74">
        <f>+'Tabella generale'!G110/'Tabella generale'!$I110</f>
        <v>1.2612612612612612E-2</v>
      </c>
      <c r="H110" s="74">
        <f>+'Tabella generale'!H110/'Tabella generale'!$I110</f>
        <v>0</v>
      </c>
      <c r="I110" s="144">
        <f t="shared" si="2"/>
        <v>1.0000000000000002</v>
      </c>
      <c r="J110" s="97"/>
    </row>
    <row r="111" spans="1:10" s="111" customFormat="1" ht="13.7" customHeight="1" outlineLevel="2" x14ac:dyDescent="0.2">
      <c r="A111" s="96" t="s">
        <v>1</v>
      </c>
      <c r="B111" s="95"/>
      <c r="C111" s="74">
        <f>+'Tabella generale'!C111/'Tabella generale'!$I111</f>
        <v>0.13229974160206717</v>
      </c>
      <c r="D111" s="74">
        <f>+'Tabella generale'!D111/'Tabella generale'!$I111</f>
        <v>0.5328165374677003</v>
      </c>
      <c r="E111" s="74">
        <f>+'Tabella generale'!E111/'Tabella generale'!$I111</f>
        <v>6.9250645994832036E-2</v>
      </c>
      <c r="F111" s="74">
        <f>+'Tabella generale'!F111/'Tabella generale'!$I111</f>
        <v>0.20620155038759691</v>
      </c>
      <c r="G111" s="74">
        <f>+'Tabella generale'!G111/'Tabella generale'!$I111</f>
        <v>5.9431524547803614E-2</v>
      </c>
      <c r="H111" s="74">
        <f>+'Tabella generale'!H111/'Tabella generale'!$I111</f>
        <v>0</v>
      </c>
      <c r="I111" s="144">
        <f t="shared" si="2"/>
        <v>1</v>
      </c>
      <c r="J111" s="97"/>
    </row>
    <row r="112" spans="1:10" s="112" customFormat="1" ht="21.2" customHeight="1" outlineLevel="1" x14ac:dyDescent="0.2">
      <c r="A112" s="99" t="s">
        <v>24</v>
      </c>
      <c r="B112" s="100"/>
      <c r="C112" s="75">
        <f>+'Tabella generale'!C112/'Tabella generale'!$I112</f>
        <v>0.31763062307907236</v>
      </c>
      <c r="D112" s="75">
        <f>+'Tabella generale'!D112/'Tabella generale'!$I112</f>
        <v>0.56697401508801337</v>
      </c>
      <c r="E112" s="75">
        <f>+'Tabella generale'!E112/'Tabella generale'!$I112</f>
        <v>3.6462699077954734E-2</v>
      </c>
      <c r="F112" s="75">
        <f>+'Tabella generale'!F112/'Tabella generale'!$I112</f>
        <v>6.3788767812238051E-2</v>
      </c>
      <c r="G112" s="75">
        <f>+'Tabella generale'!G112/'Tabella generale'!$I112</f>
        <v>1.514389494272143E-2</v>
      </c>
      <c r="H112" s="75">
        <f>+'Tabella generale'!H112/'Tabella generale'!$I112</f>
        <v>0</v>
      </c>
      <c r="I112" s="129">
        <f t="shared" si="2"/>
        <v>1</v>
      </c>
      <c r="J112" s="103"/>
    </row>
    <row r="113" spans="1:10" s="104" customFormat="1" ht="2.25" customHeight="1" outlineLevel="1" x14ac:dyDescent="0.2">
      <c r="A113" s="105"/>
      <c r="B113" s="106"/>
      <c r="C113" s="145"/>
      <c r="D113" s="145"/>
      <c r="E113" s="145"/>
      <c r="F113" s="145"/>
      <c r="G113" s="145"/>
      <c r="H113" s="145"/>
      <c r="I113" s="146"/>
      <c r="J113" s="103"/>
    </row>
    <row r="114" spans="1:10" s="111" customFormat="1" ht="13.7" customHeight="1" outlineLevel="2" x14ac:dyDescent="0.2">
      <c r="A114" s="96" t="s">
        <v>0</v>
      </c>
      <c r="B114" s="95"/>
      <c r="C114" s="74">
        <f>+'Tabella generale'!C114/'Tabella generale'!$I114</f>
        <v>0</v>
      </c>
      <c r="D114" s="74">
        <f>+'Tabella generale'!D114/'Tabella generale'!$I114</f>
        <v>0</v>
      </c>
      <c r="E114" s="74">
        <f>+'Tabella generale'!E114/'Tabella generale'!$I114</f>
        <v>0</v>
      </c>
      <c r="F114" s="74">
        <f>+'Tabella generale'!F114/'Tabella generale'!$I114</f>
        <v>1</v>
      </c>
      <c r="G114" s="74">
        <f>+'Tabella generale'!G114/'Tabella generale'!$I114</f>
        <v>0</v>
      </c>
      <c r="H114" s="74">
        <f>+'Tabella generale'!H114/'Tabella generale'!$I114</f>
        <v>0</v>
      </c>
      <c r="I114" s="144">
        <f t="shared" si="2"/>
        <v>1</v>
      </c>
      <c r="J114" s="97"/>
    </row>
    <row r="115" spans="1:10" s="111" customFormat="1" ht="13.7" customHeight="1" outlineLevel="2" x14ac:dyDescent="0.2">
      <c r="A115" s="96" t="s">
        <v>1</v>
      </c>
      <c r="B115" s="95"/>
      <c r="C115" s="74">
        <f>+'Tabella generale'!C115/'Tabella generale'!$I115</f>
        <v>0</v>
      </c>
      <c r="D115" s="74">
        <f>+'Tabella generale'!D115/'Tabella generale'!$I115</f>
        <v>0</v>
      </c>
      <c r="E115" s="74">
        <f>+'Tabella generale'!E115/'Tabella generale'!$I115</f>
        <v>0</v>
      </c>
      <c r="F115" s="74">
        <f>+'Tabella generale'!F115/'Tabella generale'!$I115</f>
        <v>1</v>
      </c>
      <c r="G115" s="74">
        <f>+'Tabella generale'!G115/'Tabella generale'!$I115</f>
        <v>0</v>
      </c>
      <c r="H115" s="74">
        <f>+'Tabella generale'!H115/'Tabella generale'!$I115</f>
        <v>0</v>
      </c>
      <c r="I115" s="144">
        <f t="shared" si="2"/>
        <v>1</v>
      </c>
      <c r="J115" s="97"/>
    </row>
    <row r="116" spans="1:10" s="112" customFormat="1" ht="21.2" customHeight="1" outlineLevel="1" x14ac:dyDescent="0.2">
      <c r="A116" s="99" t="s">
        <v>7</v>
      </c>
      <c r="B116" s="100"/>
      <c r="C116" s="75">
        <f>+'Tabella generale'!C116/'Tabella generale'!$I116</f>
        <v>0</v>
      </c>
      <c r="D116" s="75">
        <f>+'Tabella generale'!D116/'Tabella generale'!$I116</f>
        <v>0</v>
      </c>
      <c r="E116" s="75">
        <f>+'Tabella generale'!E116/'Tabella generale'!$I116</f>
        <v>0</v>
      </c>
      <c r="F116" s="75">
        <f>+'Tabella generale'!F116/'Tabella generale'!$I116</f>
        <v>1</v>
      </c>
      <c r="G116" s="75">
        <f>+'Tabella generale'!G116/'Tabella generale'!$I116</f>
        <v>0</v>
      </c>
      <c r="H116" s="75">
        <f>+'Tabella generale'!H116/'Tabella generale'!$I116</f>
        <v>0</v>
      </c>
      <c r="I116" s="129">
        <f t="shared" si="2"/>
        <v>1</v>
      </c>
      <c r="J116" s="103"/>
    </row>
    <row r="117" spans="1:10" s="104" customFormat="1" ht="2.25" customHeight="1" outlineLevel="1" x14ac:dyDescent="0.2">
      <c r="A117" s="105"/>
      <c r="B117" s="106"/>
      <c r="C117" s="145"/>
      <c r="D117" s="145"/>
      <c r="E117" s="145"/>
      <c r="F117" s="145"/>
      <c r="G117" s="145"/>
      <c r="H117" s="145"/>
      <c r="I117" s="146"/>
      <c r="J117" s="103"/>
    </row>
    <row r="118" spans="1:10" s="111" customFormat="1" ht="13.7" customHeight="1" outlineLevel="2" x14ac:dyDescent="0.2">
      <c r="A118" s="96" t="s">
        <v>0</v>
      </c>
      <c r="B118" s="95"/>
      <c r="C118" s="74">
        <f>+'Tabella generale'!C118/'Tabella generale'!$I118</f>
        <v>0</v>
      </c>
      <c r="D118" s="74">
        <f>+'Tabella generale'!D118/'Tabella generale'!$I118</f>
        <v>0</v>
      </c>
      <c r="E118" s="74">
        <f>+'Tabella generale'!E118/'Tabella generale'!$I118</f>
        <v>0</v>
      </c>
      <c r="F118" s="74">
        <f>+'Tabella generale'!F118/'Tabella generale'!$I118</f>
        <v>0.91898734177215191</v>
      </c>
      <c r="G118" s="74">
        <f>+'Tabella generale'!G118/'Tabella generale'!$I118</f>
        <v>8.1012658227848103E-2</v>
      </c>
      <c r="H118" s="74">
        <f>+'Tabella generale'!H118/'Tabella generale'!$I118</f>
        <v>0</v>
      </c>
      <c r="I118" s="144">
        <f t="shared" si="2"/>
        <v>1</v>
      </c>
      <c r="J118" s="97"/>
    </row>
    <row r="119" spans="1:10" s="111" customFormat="1" ht="13.7" customHeight="1" outlineLevel="2" x14ac:dyDescent="0.2">
      <c r="A119" s="96" t="s">
        <v>1</v>
      </c>
      <c r="B119" s="95"/>
      <c r="C119" s="74">
        <f>+'Tabella generale'!C119/'Tabella generale'!$I119</f>
        <v>0</v>
      </c>
      <c r="D119" s="74">
        <f>+'Tabella generale'!D119/'Tabella generale'!$I119</f>
        <v>0</v>
      </c>
      <c r="E119" s="74">
        <f>+'Tabella generale'!E119/'Tabella generale'!$I119</f>
        <v>0</v>
      </c>
      <c r="F119" s="74">
        <f>+'Tabella generale'!F119/'Tabella generale'!$I119</f>
        <v>0.8984375</v>
      </c>
      <c r="G119" s="74">
        <f>+'Tabella generale'!G119/'Tabella generale'!$I119</f>
        <v>0.1015625</v>
      </c>
      <c r="H119" s="74">
        <f>+'Tabella generale'!H119/'Tabella generale'!$I119</f>
        <v>0</v>
      </c>
      <c r="I119" s="144">
        <f t="shared" si="2"/>
        <v>1</v>
      </c>
      <c r="J119" s="97"/>
    </row>
    <row r="120" spans="1:10" s="112" customFormat="1" ht="21.2" customHeight="1" outlineLevel="1" x14ac:dyDescent="0.2">
      <c r="A120" s="99" t="s">
        <v>8</v>
      </c>
      <c r="B120" s="100"/>
      <c r="C120" s="75">
        <f>+'Tabella generale'!C120/'Tabella generale'!$I120</f>
        <v>0</v>
      </c>
      <c r="D120" s="75">
        <f>+'Tabella generale'!D120/'Tabella generale'!$I120</f>
        <v>0</v>
      </c>
      <c r="E120" s="75">
        <f>+'Tabella generale'!E120/'Tabella generale'!$I120</f>
        <v>0</v>
      </c>
      <c r="F120" s="75">
        <f>+'Tabella generale'!F120/'Tabella generale'!$I120</f>
        <v>0.91395793499043976</v>
      </c>
      <c r="G120" s="75">
        <f>+'Tabella generale'!G120/'Tabella generale'!$I120</f>
        <v>8.6042065009560229E-2</v>
      </c>
      <c r="H120" s="75">
        <f>+'Tabella generale'!H120/'Tabella generale'!$I120</f>
        <v>0</v>
      </c>
      <c r="I120" s="129">
        <f t="shared" si="2"/>
        <v>1</v>
      </c>
      <c r="J120" s="103"/>
    </row>
    <row r="121" spans="1:10" s="104" customFormat="1" ht="2.25" customHeight="1" outlineLevel="1" x14ac:dyDescent="0.2">
      <c r="A121" s="105"/>
      <c r="B121" s="106"/>
      <c r="C121" s="145"/>
      <c r="D121" s="145"/>
      <c r="E121" s="145"/>
      <c r="F121" s="145"/>
      <c r="G121" s="145"/>
      <c r="H121" s="145"/>
      <c r="I121" s="146"/>
      <c r="J121" s="103"/>
    </row>
    <row r="122" spans="1:10" s="111" customFormat="1" ht="13.7" customHeight="1" outlineLevel="2" x14ac:dyDescent="0.2">
      <c r="A122" s="96" t="s">
        <v>0</v>
      </c>
      <c r="B122" s="95"/>
      <c r="C122" s="74">
        <f>+'Tabella generale'!C122/'Tabella generale'!$I122</f>
        <v>0</v>
      </c>
      <c r="D122" s="74">
        <f>+'Tabella generale'!D122/'Tabella generale'!$I122</f>
        <v>0</v>
      </c>
      <c r="E122" s="74">
        <f>+'Tabella generale'!E122/'Tabella generale'!$I122</f>
        <v>0</v>
      </c>
      <c r="F122" s="74">
        <f>+'Tabella generale'!F122/'Tabella generale'!$I122</f>
        <v>0.81472081218274117</v>
      </c>
      <c r="G122" s="74">
        <f>+'Tabella generale'!G122/'Tabella generale'!$I122</f>
        <v>5.5837563451776651E-2</v>
      </c>
      <c r="H122" s="74">
        <f>+'Tabella generale'!H122/'Tabella generale'!$I122</f>
        <v>0.12944162436548223</v>
      </c>
      <c r="I122" s="144">
        <f t="shared" si="2"/>
        <v>1</v>
      </c>
      <c r="J122" s="97"/>
    </row>
    <row r="123" spans="1:10" s="111" customFormat="1" ht="13.7" customHeight="1" outlineLevel="2" x14ac:dyDescent="0.2">
      <c r="A123" s="96" t="s">
        <v>1</v>
      </c>
      <c r="B123" s="95"/>
      <c r="C123" s="74">
        <f>+'Tabella generale'!C123/'Tabella generale'!$I123</f>
        <v>0</v>
      </c>
      <c r="D123" s="74">
        <f>+'Tabella generale'!D123/'Tabella generale'!$I123</f>
        <v>0</v>
      </c>
      <c r="E123" s="74">
        <f>+'Tabella generale'!E123/'Tabella generale'!$I123</f>
        <v>0</v>
      </c>
      <c r="F123" s="74">
        <f>+'Tabella generale'!F123/'Tabella generale'!$I123</f>
        <v>0.83109404990403069</v>
      </c>
      <c r="G123" s="74">
        <f>+'Tabella generale'!G123/'Tabella generale'!$I123</f>
        <v>3.2629558541266791E-2</v>
      </c>
      <c r="H123" s="74">
        <f>+'Tabella generale'!H123/'Tabella generale'!$I123</f>
        <v>0.1362763915547025</v>
      </c>
      <c r="I123" s="144">
        <f t="shared" si="2"/>
        <v>1</v>
      </c>
      <c r="J123" s="97"/>
    </row>
    <row r="124" spans="1:10" s="112" customFormat="1" ht="21.2" customHeight="1" outlineLevel="1" x14ac:dyDescent="0.2">
      <c r="A124" s="99" t="s">
        <v>9</v>
      </c>
      <c r="B124" s="100"/>
      <c r="C124" s="75">
        <f>+'Tabella generale'!C124/'Tabella generale'!$I124</f>
        <v>0</v>
      </c>
      <c r="D124" s="75">
        <f>+'Tabella generale'!D124/'Tabella generale'!$I124</f>
        <v>0</v>
      </c>
      <c r="E124" s="75">
        <f>+'Tabella generale'!E124/'Tabella generale'!$I124</f>
        <v>0</v>
      </c>
      <c r="F124" s="75">
        <f>+'Tabella generale'!F124/'Tabella generale'!$I124</f>
        <v>0.82404371584699454</v>
      </c>
      <c r="G124" s="75">
        <f>+'Tabella generale'!G124/'Tabella generale'!$I124</f>
        <v>4.2622950819672129E-2</v>
      </c>
      <c r="H124" s="75">
        <f>+'Tabella generale'!H124/'Tabella generale'!$I124</f>
        <v>0.13333333333333333</v>
      </c>
      <c r="I124" s="129">
        <f t="shared" si="2"/>
        <v>1</v>
      </c>
      <c r="J124" s="103"/>
    </row>
    <row r="125" spans="1:10" s="104" customFormat="1" ht="2.25" customHeight="1" outlineLevel="1" x14ac:dyDescent="0.2">
      <c r="A125" s="105"/>
      <c r="B125" s="106"/>
      <c r="C125" s="145"/>
      <c r="D125" s="145"/>
      <c r="E125" s="145"/>
      <c r="F125" s="145"/>
      <c r="G125" s="145"/>
      <c r="H125" s="145"/>
      <c r="I125" s="146"/>
      <c r="J125" s="103"/>
    </row>
    <row r="126" spans="1:10" s="111" customFormat="1" ht="13.7" customHeight="1" outlineLevel="2" x14ac:dyDescent="0.2">
      <c r="A126" s="96" t="s">
        <v>0</v>
      </c>
      <c r="B126" s="95"/>
      <c r="C126" s="74">
        <f>+'Tabella generale'!C126/'Tabella generale'!$I126</f>
        <v>0</v>
      </c>
      <c r="D126" s="74">
        <f>+'Tabella generale'!D126/'Tabella generale'!$I126</f>
        <v>0</v>
      </c>
      <c r="E126" s="74">
        <f>+'Tabella generale'!E126/'Tabella generale'!$I126</f>
        <v>0</v>
      </c>
      <c r="F126" s="74">
        <f>+'Tabella generale'!F126/'Tabella generale'!$I126</f>
        <v>0.7846153846153846</v>
      </c>
      <c r="G126" s="74">
        <f>+'Tabella generale'!G126/'Tabella generale'!$I126</f>
        <v>0.1076923076923077</v>
      </c>
      <c r="H126" s="74">
        <f>+'Tabella generale'!H126/'Tabella generale'!$I126</f>
        <v>0.1076923076923077</v>
      </c>
      <c r="I126" s="144">
        <f t="shared" si="2"/>
        <v>1</v>
      </c>
      <c r="J126" s="97"/>
    </row>
    <row r="127" spans="1:10" s="111" customFormat="1" ht="13.7" customHeight="1" outlineLevel="2" x14ac:dyDescent="0.2">
      <c r="A127" s="96" t="s">
        <v>1</v>
      </c>
      <c r="B127" s="95"/>
      <c r="C127" s="74">
        <f>+'Tabella generale'!C127/'Tabella generale'!$I127</f>
        <v>0</v>
      </c>
      <c r="D127" s="74">
        <f>+'Tabella generale'!D127/'Tabella generale'!$I127</f>
        <v>0</v>
      </c>
      <c r="E127" s="74">
        <f>+'Tabella generale'!E127/'Tabella generale'!$I127</f>
        <v>0</v>
      </c>
      <c r="F127" s="74">
        <f>+'Tabella generale'!F127/'Tabella generale'!$I127</f>
        <v>0.68390804597701149</v>
      </c>
      <c r="G127" s="74">
        <f>+'Tabella generale'!G127/'Tabella generale'!$I127</f>
        <v>0.11494252873563218</v>
      </c>
      <c r="H127" s="74">
        <f>+'Tabella generale'!H127/'Tabella generale'!$I127</f>
        <v>0.20114942528735633</v>
      </c>
      <c r="I127" s="144">
        <f t="shared" si="2"/>
        <v>1</v>
      </c>
      <c r="J127" s="97"/>
    </row>
    <row r="128" spans="1:10" s="112" customFormat="1" ht="21.2" customHeight="1" outlineLevel="1" x14ac:dyDescent="0.2">
      <c r="A128" s="99" t="s">
        <v>25</v>
      </c>
      <c r="B128" s="100"/>
      <c r="C128" s="75">
        <f>+'Tabella generale'!C128/'Tabella generale'!$I128</f>
        <v>0</v>
      </c>
      <c r="D128" s="75">
        <f>+'Tabella generale'!D128/'Tabella generale'!$I128</f>
        <v>0</v>
      </c>
      <c r="E128" s="75">
        <f>+'Tabella generale'!E128/'Tabella generale'!$I128</f>
        <v>0</v>
      </c>
      <c r="F128" s="75">
        <f>+'Tabella generale'!F128/'Tabella generale'!$I128</f>
        <v>0.71129707112970708</v>
      </c>
      <c r="G128" s="75">
        <f>+'Tabella generale'!G128/'Tabella generale'!$I128</f>
        <v>0.11297071129707113</v>
      </c>
      <c r="H128" s="75">
        <f>+'Tabella generale'!H128/'Tabella generale'!$I128</f>
        <v>0.17573221757322174</v>
      </c>
      <c r="I128" s="129">
        <f t="shared" si="2"/>
        <v>1</v>
      </c>
      <c r="J128" s="103"/>
    </row>
    <row r="129" spans="1:10" s="104" customFormat="1" ht="2.25" customHeight="1" outlineLevel="1" x14ac:dyDescent="0.2">
      <c r="A129" s="105"/>
      <c r="B129" s="106"/>
      <c r="C129" s="145"/>
      <c r="D129" s="145"/>
      <c r="E129" s="145"/>
      <c r="F129" s="145"/>
      <c r="G129" s="145"/>
      <c r="H129" s="145"/>
      <c r="I129" s="146"/>
      <c r="J129" s="103"/>
    </row>
    <row r="130" spans="1:10" s="111" customFormat="1" ht="13.7" customHeight="1" outlineLevel="2" x14ac:dyDescent="0.2">
      <c r="A130" s="96" t="s">
        <v>0</v>
      </c>
      <c r="B130" s="95"/>
      <c r="C130" s="74">
        <f>+'Tabella generale'!C130/'Tabella generale'!$I130</f>
        <v>0</v>
      </c>
      <c r="D130" s="74">
        <f>+'Tabella generale'!D130/'Tabella generale'!$I130</f>
        <v>0</v>
      </c>
      <c r="E130" s="74">
        <f>+'Tabella generale'!E130/'Tabella generale'!$I130</f>
        <v>1.5313935681470138E-3</v>
      </c>
      <c r="F130" s="74">
        <f>+'Tabella generale'!F130/'Tabella generale'!$I130</f>
        <v>0.58690658499234305</v>
      </c>
      <c r="G130" s="74">
        <f>+'Tabella generale'!G130/'Tabella generale'!$I130</f>
        <v>0.37930704441041346</v>
      </c>
      <c r="H130" s="74">
        <f>+'Tabella generale'!H130/'Tabella generale'!$I130</f>
        <v>3.2254977029096479E-2</v>
      </c>
      <c r="I130" s="144">
        <f t="shared" si="2"/>
        <v>1</v>
      </c>
      <c r="J130" s="97"/>
    </row>
    <row r="131" spans="1:10" s="111" customFormat="1" ht="13.7" customHeight="1" outlineLevel="2" x14ac:dyDescent="0.2">
      <c r="A131" s="96" t="s">
        <v>1</v>
      </c>
      <c r="B131" s="95"/>
      <c r="C131" s="74">
        <f>+'Tabella generale'!C131/'Tabella generale'!$I131</f>
        <v>0</v>
      </c>
      <c r="D131" s="74">
        <f>+'Tabella generale'!D131/'Tabella generale'!$I131</f>
        <v>5.0787201625190454E-5</v>
      </c>
      <c r="E131" s="74">
        <f>+'Tabella generale'!E131/'Tabella generale'!$I131</f>
        <v>1.4220416455053328E-3</v>
      </c>
      <c r="F131" s="74">
        <f>+'Tabella generale'!F131/'Tabella generale'!$I131</f>
        <v>0.58400203148806495</v>
      </c>
      <c r="G131" s="74">
        <f>+'Tabella generale'!G131/'Tabella generale'!$I131</f>
        <v>0.38344337227018793</v>
      </c>
      <c r="H131" s="74">
        <f>+'Tabella generale'!H131/'Tabella generale'!$I131</f>
        <v>3.1081767394616558E-2</v>
      </c>
      <c r="I131" s="144">
        <f t="shared" si="2"/>
        <v>0.99999999999999989</v>
      </c>
      <c r="J131" s="97"/>
    </row>
    <row r="132" spans="1:10" s="112" customFormat="1" ht="21.2" customHeight="1" outlineLevel="1" x14ac:dyDescent="0.2">
      <c r="A132" s="99" t="s">
        <v>188</v>
      </c>
      <c r="B132" s="100"/>
      <c r="C132" s="75">
        <f>+'Tabella generale'!C132/'Tabella generale'!$I132</f>
        <v>0</v>
      </c>
      <c r="D132" s="75">
        <f>+'Tabella generale'!D132/'Tabella generale'!$I132</f>
        <v>1.9594779950621153E-5</v>
      </c>
      <c r="E132" s="75">
        <f>+'Tabella generale'!E132/'Tabella generale'!$I132</f>
        <v>1.4892032762472078E-3</v>
      </c>
      <c r="F132" s="75">
        <f>+'Tabella generale'!F132/'Tabella generale'!$I132</f>
        <v>0.58578594662381944</v>
      </c>
      <c r="G132" s="75">
        <f>+'Tabella generale'!G132/'Tabella generale'!$I132</f>
        <v>0.38090292746012461</v>
      </c>
      <c r="H132" s="75">
        <f>+'Tabella generale'!H132/'Tabella generale'!$I132</f>
        <v>3.1802327859858134E-2</v>
      </c>
      <c r="I132" s="129">
        <f t="shared" si="2"/>
        <v>1</v>
      </c>
      <c r="J132" s="103"/>
    </row>
    <row r="133" spans="1:10" s="104" customFormat="1" ht="2.25" customHeight="1" outlineLevel="1" x14ac:dyDescent="0.2">
      <c r="A133" s="105"/>
      <c r="B133" s="106"/>
      <c r="C133" s="145"/>
      <c r="D133" s="145"/>
      <c r="E133" s="145"/>
      <c r="F133" s="145"/>
      <c r="G133" s="145"/>
      <c r="H133" s="145"/>
      <c r="I133" s="146"/>
      <c r="J133" s="103"/>
    </row>
    <row r="134" spans="1:10" s="111" customFormat="1" ht="13.7" customHeight="1" outlineLevel="2" x14ac:dyDescent="0.2">
      <c r="A134" s="96" t="s">
        <v>0</v>
      </c>
      <c r="B134" s="95"/>
      <c r="C134" s="74">
        <f>+'Tabella generale'!C134/'Tabella generale'!$I134</f>
        <v>0.17095000639304436</v>
      </c>
      <c r="D134" s="74">
        <f>+'Tabella generale'!D134/'Tabella generale'!$I134</f>
        <v>0.5831455376550313</v>
      </c>
      <c r="E134" s="74">
        <f>+'Tabella generale'!E134/'Tabella generale'!$I134</f>
        <v>7.7363828154967396E-2</v>
      </c>
      <c r="F134" s="74">
        <f>+'Tabella generale'!F134/'Tabella generale'!$I134</f>
        <v>0.112030111238972</v>
      </c>
      <c r="G134" s="74">
        <f>+'Tabella generale'!G134/'Tabella generale'!$I134</f>
        <v>3.1204049993606955E-2</v>
      </c>
      <c r="H134" s="74">
        <f>+'Tabella generale'!H134/'Tabella generale'!$I134</f>
        <v>2.5306466564377957E-2</v>
      </c>
      <c r="I134" s="144">
        <f t="shared" si="2"/>
        <v>0.99999999999999989</v>
      </c>
      <c r="J134" s="97"/>
    </row>
    <row r="135" spans="1:10" s="111" customFormat="1" ht="13.7" customHeight="1" outlineLevel="2" x14ac:dyDescent="0.2">
      <c r="A135" s="96" t="s">
        <v>1</v>
      </c>
      <c r="B135" s="95"/>
      <c r="C135" s="74">
        <f>+'Tabella generale'!C135/'Tabella generale'!$I135</f>
        <v>5.7856830209701164E-2</v>
      </c>
      <c r="D135" s="74">
        <f>+'Tabella generale'!D135/'Tabella generale'!$I135</f>
        <v>0.38996989110394864</v>
      </c>
      <c r="E135" s="74">
        <f>+'Tabella generale'!E135/'Tabella generale'!$I135</f>
        <v>7.1691005796294088E-2</v>
      </c>
      <c r="F135" s="74">
        <f>+'Tabella generale'!F135/'Tabella generale'!$I135</f>
        <v>0.33371798442826256</v>
      </c>
      <c r="G135" s="74">
        <f>+'Tabella generale'!G135/'Tabella generale'!$I135</f>
        <v>0.11264971549082806</v>
      </c>
      <c r="H135" s="74">
        <f>+'Tabella generale'!H135/'Tabella generale'!$I135</f>
        <v>3.4114572970965477E-2</v>
      </c>
      <c r="I135" s="144">
        <f t="shared" si="2"/>
        <v>1</v>
      </c>
      <c r="J135" s="97"/>
    </row>
    <row r="136" spans="1:10" s="112" customFormat="1" ht="21.2" customHeight="1" x14ac:dyDescent="0.2">
      <c r="A136" s="99" t="s">
        <v>189</v>
      </c>
      <c r="B136" s="100"/>
      <c r="C136" s="147">
        <f>+'Tabella generale'!C136/'Tabella generale'!$I136</f>
        <v>0.15614555064182367</v>
      </c>
      <c r="D136" s="147">
        <f>+'Tabella generale'!D136/'Tabella generale'!$I136</f>
        <v>0.55785789070679603</v>
      </c>
      <c r="E136" s="147">
        <f>+'Tabella generale'!E136/'Tabella generale'!$I136</f>
        <v>7.6621227668998523E-2</v>
      </c>
      <c r="F136" s="147">
        <f>+'Tabella generale'!F136/'Tabella generale'!$I136</f>
        <v>0.14105014958233278</v>
      </c>
      <c r="G136" s="147">
        <f>+'Tabella generale'!G136/'Tabella generale'!$I136</f>
        <v>4.1865690170973559E-2</v>
      </c>
      <c r="H136" s="147">
        <f>+'Tabella generale'!H136/'Tabella generale'!$I136</f>
        <v>2.6459491229075403E-2</v>
      </c>
      <c r="I136" s="147">
        <f t="shared" si="2"/>
        <v>0.99999999999999989</v>
      </c>
      <c r="J136" s="103"/>
    </row>
    <row r="137" spans="1:10" s="104" customFormat="1" ht="2.25" customHeight="1" x14ac:dyDescent="0.2">
      <c r="A137" s="105"/>
      <c r="B137" s="106"/>
      <c r="C137" s="145"/>
      <c r="D137" s="145"/>
      <c r="E137" s="145"/>
      <c r="F137" s="145"/>
      <c r="G137" s="145"/>
      <c r="H137" s="145"/>
      <c r="I137" s="146"/>
      <c r="J137" s="103"/>
    </row>
    <row r="138" spans="1:10" s="111" customFormat="1" ht="13.7" customHeight="1" outlineLevel="2" x14ac:dyDescent="0.2">
      <c r="A138" s="96" t="s">
        <v>0</v>
      </c>
      <c r="B138" s="95"/>
      <c r="C138" s="74">
        <f>+'Tabella generale'!C138/'Tabella generale'!$I138</f>
        <v>0.17698135907923204</v>
      </c>
      <c r="D138" s="74">
        <f>+'Tabella generale'!D138/'Tabella generale'!$I138</f>
        <v>0.47579209269416117</v>
      </c>
      <c r="E138" s="74">
        <f>+'Tabella generale'!E138/'Tabella generale'!$I138</f>
        <v>8.3796280369712983E-2</v>
      </c>
      <c r="F138" s="74">
        <f>+'Tabella generale'!F138/'Tabella generale'!$I138</f>
        <v>0.19025472856814782</v>
      </c>
      <c r="G138" s="74">
        <f>+'Tabella generale'!G138/'Tabella generale'!$I138</f>
        <v>5.5523891786149616E-2</v>
      </c>
      <c r="H138" s="74">
        <f>+'Tabella generale'!H138/'Tabella generale'!$I138</f>
        <v>1.7651647502596377E-2</v>
      </c>
      <c r="I138" s="144">
        <f t="shared" ref="I138:I140" si="3">SUM(C138:H138)</f>
        <v>1</v>
      </c>
      <c r="J138" s="97"/>
    </row>
    <row r="139" spans="1:10" s="111" customFormat="1" ht="13.7" customHeight="1" outlineLevel="2" x14ac:dyDescent="0.2">
      <c r="A139" s="96" t="s">
        <v>1</v>
      </c>
      <c r="B139" s="95"/>
      <c r="C139" s="74">
        <f>+'Tabella generale'!C139/'Tabella generale'!$I139</f>
        <v>0.13017948160881679</v>
      </c>
      <c r="D139" s="74">
        <f>+'Tabella generale'!D139/'Tabella generale'!$I139</f>
        <v>0.38703731699673916</v>
      </c>
      <c r="E139" s="74">
        <f>+'Tabella generale'!E139/'Tabella generale'!$I139</f>
        <v>0.14228375254424966</v>
      </c>
      <c r="F139" s="74">
        <f>+'Tabella generale'!F139/'Tabella generale'!$I139</f>
        <v>0.2646480200155984</v>
      </c>
      <c r="G139" s="74">
        <f>+'Tabella generale'!G139/'Tabella generale'!$I139</f>
        <v>6.3721127208979392E-2</v>
      </c>
      <c r="H139" s="74">
        <f>+'Tabella generale'!H139/'Tabella generale'!$I139</f>
        <v>1.2130301625616602E-2</v>
      </c>
      <c r="I139" s="144">
        <f t="shared" si="3"/>
        <v>0.99999999999999989</v>
      </c>
      <c r="J139" s="97"/>
    </row>
    <row r="140" spans="1:10" s="104" customFormat="1" ht="26.45" customHeight="1" x14ac:dyDescent="0.2">
      <c r="A140" s="137" t="s">
        <v>16</v>
      </c>
      <c r="B140" s="138"/>
      <c r="C140" s="148">
        <f>+'Tabella generale'!C140/'Tabella generale'!$I140</f>
        <v>0.15444585746529771</v>
      </c>
      <c r="D140" s="148">
        <f>+'Tabella generale'!D140/'Tabella generale'!$I140</f>
        <v>0.43305591416717848</v>
      </c>
      <c r="E140" s="148">
        <f>+'Tabella generale'!E140/'Tabella generale'!$I140</f>
        <v>0.11195849511029436</v>
      </c>
      <c r="F140" s="148">
        <f>+'Tabella generale'!F140/'Tabella generale'!$I140</f>
        <v>0.22607573041876089</v>
      </c>
      <c r="G140" s="148">
        <f>+'Tabella generale'!G140/'Tabella generale'!$I140</f>
        <v>5.9470930283008046E-2</v>
      </c>
      <c r="H140" s="148">
        <f>+'Tabella generale'!H140/'Tabella generale'!$I140</f>
        <v>1.4993072555460533E-2</v>
      </c>
      <c r="I140" s="148">
        <f t="shared" si="3"/>
        <v>1</v>
      </c>
      <c r="J140" s="113"/>
    </row>
    <row r="141" spans="1:10" ht="2.25" customHeight="1" x14ac:dyDescent="0.2">
      <c r="A141" s="114"/>
      <c r="B141" s="115"/>
      <c r="C141" s="116"/>
      <c r="D141" s="116"/>
      <c r="E141" s="116"/>
      <c r="F141" s="116"/>
      <c r="G141" s="116"/>
      <c r="H141" s="116"/>
      <c r="I141" s="117"/>
      <c r="J141" s="118"/>
    </row>
    <row r="142" spans="1:10" ht="9" customHeight="1" x14ac:dyDescent="0.2">
      <c r="C142" s="90"/>
    </row>
    <row r="143" spans="1:10" ht="12" x14ac:dyDescent="0.2">
      <c r="A143" s="18" t="s">
        <v>192</v>
      </c>
      <c r="C143" s="121"/>
    </row>
    <row r="144" spans="1:10" ht="4.7" customHeight="1" x14ac:dyDescent="0.2">
      <c r="A144" s="120"/>
      <c r="C144" s="121"/>
      <c r="I144" s="122"/>
    </row>
    <row r="145" spans="1:9" ht="65.45" customHeight="1" x14ac:dyDescent="0.2">
      <c r="A145" s="149" t="s">
        <v>193</v>
      </c>
      <c r="B145" s="150"/>
      <c r="C145" s="150"/>
      <c r="D145" s="150"/>
      <c r="E145" s="150"/>
      <c r="F145" s="150"/>
      <c r="G145" s="150"/>
      <c r="H145" s="150"/>
      <c r="I145" s="150"/>
    </row>
    <row r="146" spans="1:9" ht="15.75" customHeight="1" x14ac:dyDescent="0.2">
      <c r="A146" s="140"/>
      <c r="B146" s="140"/>
      <c r="C146" s="140"/>
      <c r="D146" s="140"/>
      <c r="E146" s="140"/>
      <c r="F146" s="140"/>
      <c r="G146" s="141"/>
      <c r="H146" s="141"/>
      <c r="I146" s="142"/>
    </row>
    <row r="148" spans="1:9" ht="27.75" customHeight="1" x14ac:dyDescent="0.2">
      <c r="A148" s="151"/>
      <c r="B148" s="151"/>
      <c r="C148" s="151"/>
      <c r="D148" s="151"/>
      <c r="E148" s="151"/>
      <c r="F148" s="143"/>
    </row>
    <row r="149" spans="1:9" ht="13.5" x14ac:dyDescent="0.2">
      <c r="A149" s="123"/>
    </row>
    <row r="150" spans="1:9" ht="13.5" x14ac:dyDescent="0.2">
      <c r="A150" s="123"/>
    </row>
    <row r="151" spans="1:9" ht="27.75" customHeight="1" x14ac:dyDescent="0.25">
      <c r="A151" s="152"/>
      <c r="B151" s="153"/>
      <c r="C151" s="153"/>
      <c r="D151" s="153"/>
      <c r="E151" s="153"/>
      <c r="F151" s="130"/>
    </row>
    <row r="152" spans="1:9" ht="13.5" x14ac:dyDescent="0.2">
      <c r="A152" s="123"/>
    </row>
    <row r="153" spans="1:9" ht="13.5" x14ac:dyDescent="0.2">
      <c r="A153" s="123"/>
    </row>
    <row r="154" spans="1:9" ht="13.5" x14ac:dyDescent="0.2">
      <c r="A154" s="123"/>
    </row>
    <row r="155" spans="1:9" ht="27.75" customHeight="1" x14ac:dyDescent="0.2">
      <c r="A155" s="154"/>
      <c r="B155" s="154"/>
      <c r="C155" s="154"/>
      <c r="D155" s="154"/>
      <c r="E155" s="154"/>
      <c r="F155" s="131"/>
    </row>
    <row r="156" spans="1:9" ht="13.5" x14ac:dyDescent="0.2">
      <c r="A156" s="123"/>
    </row>
    <row r="157" spans="1:9" ht="13.5" x14ac:dyDescent="0.2">
      <c r="A157" s="123"/>
    </row>
    <row r="158" spans="1:9" ht="14.25" customHeight="1" x14ac:dyDescent="0.25">
      <c r="A158" s="152"/>
      <c r="B158" s="153"/>
      <c r="C158" s="153"/>
      <c r="D158" s="153"/>
      <c r="E158" s="153"/>
      <c r="F158" s="130"/>
    </row>
  </sheetData>
  <mergeCells count="5">
    <mergeCell ref="A145:I145"/>
    <mergeCell ref="A148:E148"/>
    <mergeCell ref="A151:E151"/>
    <mergeCell ref="A155:E155"/>
    <mergeCell ref="A158:E158"/>
  </mergeCells>
  <printOptions horizontalCentered="1"/>
  <pageMargins left="0.19685039370078741" right="0.19685039370078741" top="0.31496062992125984" bottom="0.27559055118110237" header="0.51181102362204722" footer="0.51181102362204722"/>
  <pageSetup paperSize="9" scale="80" orientation="landscape" r:id="rId1"/>
  <headerFooter alignWithMargins="0"/>
  <ignoredErrors>
    <ignoredError sqref="C6:I17 C26:I1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Z35"/>
  <sheetViews>
    <sheetView showGridLines="0" zoomScaleNormal="100" workbookViewId="0">
      <selection activeCell="L6" sqref="L6"/>
    </sheetView>
  </sheetViews>
  <sheetFormatPr defaultColWidth="9.140625" defaultRowHeight="12" x14ac:dyDescent="0.2"/>
  <cols>
    <col min="1" max="1" width="0.85546875" style="1" customWidth="1"/>
    <col min="2" max="2" width="50.28515625" style="6" customWidth="1"/>
    <col min="3" max="5" width="8.7109375" style="1" customWidth="1"/>
    <col min="6" max="7" width="9.140625" style="1"/>
    <col min="8" max="8" width="7.140625" style="1" customWidth="1"/>
    <col min="9" max="16384" width="9.140625" style="1"/>
  </cols>
  <sheetData>
    <row r="1" spans="2:11" s="2" customFormat="1" ht="29.25" customHeight="1" x14ac:dyDescent="0.2">
      <c r="B1" s="155" t="s">
        <v>194</v>
      </c>
      <c r="C1" s="155"/>
      <c r="D1" s="155"/>
      <c r="E1" s="155"/>
      <c r="F1" s="155"/>
      <c r="G1" s="155"/>
      <c r="H1" s="155"/>
      <c r="I1" s="125"/>
      <c r="J1" s="9"/>
      <c r="K1" s="9"/>
    </row>
    <row r="2" spans="2:11" ht="36.75" customHeight="1" x14ac:dyDescent="0.2">
      <c r="B2" s="123"/>
      <c r="C2" s="90"/>
      <c r="D2" s="90"/>
      <c r="E2" s="90"/>
      <c r="F2" s="90"/>
      <c r="G2" s="90"/>
      <c r="H2" s="90"/>
      <c r="I2" s="90"/>
    </row>
    <row r="3" spans="2:11" ht="15" x14ac:dyDescent="0.25">
      <c r="B3" s="152"/>
      <c r="C3" s="153"/>
      <c r="D3" s="153"/>
      <c r="E3" s="153"/>
      <c r="F3" s="90"/>
      <c r="G3" s="90"/>
      <c r="H3" s="90"/>
      <c r="I3" s="90"/>
    </row>
    <row r="4" spans="2:11" ht="13.5" x14ac:dyDescent="0.2">
      <c r="B4" s="123"/>
      <c r="C4" s="90"/>
      <c r="D4" s="90"/>
      <c r="E4" s="90"/>
      <c r="F4" s="90"/>
      <c r="G4" s="90"/>
      <c r="H4" s="90"/>
      <c r="I4" s="90"/>
    </row>
    <row r="5" spans="2:11" ht="13.5" x14ac:dyDescent="0.2">
      <c r="B5" s="123"/>
      <c r="C5" s="90"/>
      <c r="D5" s="90"/>
      <c r="E5" s="90"/>
      <c r="F5" s="90"/>
      <c r="G5" s="90"/>
      <c r="H5" s="90"/>
      <c r="I5" s="90"/>
    </row>
    <row r="6" spans="2:11" ht="13.5" x14ac:dyDescent="0.2">
      <c r="B6" s="123"/>
      <c r="C6" s="90"/>
      <c r="D6" s="90"/>
      <c r="E6" s="90"/>
      <c r="F6" s="90"/>
      <c r="G6" s="90"/>
      <c r="H6" s="90"/>
      <c r="I6" s="90"/>
    </row>
    <row r="7" spans="2:11" ht="13.5" x14ac:dyDescent="0.2">
      <c r="B7" s="154"/>
      <c r="C7" s="154"/>
      <c r="D7" s="154"/>
      <c r="E7" s="154"/>
      <c r="F7" s="90"/>
      <c r="G7" s="90"/>
      <c r="H7" s="90"/>
      <c r="I7" s="90"/>
    </row>
    <row r="8" spans="2:11" ht="13.5" x14ac:dyDescent="0.2">
      <c r="B8" s="123"/>
      <c r="C8" s="90"/>
      <c r="D8" s="90"/>
      <c r="E8" s="90"/>
      <c r="F8" s="90"/>
      <c r="G8" s="90"/>
      <c r="H8" s="90"/>
      <c r="I8" s="90"/>
    </row>
    <row r="9" spans="2:11" ht="13.5" x14ac:dyDescent="0.2">
      <c r="B9" s="123"/>
      <c r="C9" s="90"/>
      <c r="D9" s="90"/>
      <c r="E9" s="90"/>
      <c r="F9" s="90"/>
      <c r="G9" s="90"/>
      <c r="H9" s="90"/>
      <c r="I9" s="90"/>
    </row>
    <row r="10" spans="2:11" ht="15" x14ac:dyDescent="0.25">
      <c r="B10" s="152"/>
      <c r="C10" s="153"/>
      <c r="D10" s="153"/>
      <c r="E10" s="153"/>
      <c r="F10" s="90"/>
      <c r="G10" s="90"/>
      <c r="H10" s="90"/>
      <c r="I10" s="90"/>
    </row>
    <row r="11" spans="2:11" x14ac:dyDescent="0.2">
      <c r="B11" s="119"/>
      <c r="C11" s="90"/>
      <c r="D11" s="90"/>
      <c r="E11" s="90"/>
      <c r="F11" s="90"/>
      <c r="G11" s="90"/>
      <c r="H11" s="90"/>
      <c r="I11" s="90"/>
    </row>
    <row r="12" spans="2:11" x14ac:dyDescent="0.2">
      <c r="B12" s="119"/>
      <c r="C12" s="90"/>
      <c r="D12" s="90"/>
      <c r="E12" s="90"/>
      <c r="F12" s="90"/>
      <c r="G12" s="90"/>
      <c r="H12" s="90"/>
      <c r="I12" s="90"/>
    </row>
    <row r="13" spans="2:11" x14ac:dyDescent="0.2">
      <c r="B13" s="119"/>
      <c r="C13" s="90"/>
      <c r="D13" s="90"/>
      <c r="E13" s="90"/>
      <c r="F13" s="90"/>
      <c r="G13" s="90"/>
      <c r="H13" s="90"/>
      <c r="I13" s="90"/>
    </row>
    <row r="14" spans="2:11" x14ac:dyDescent="0.2">
      <c r="B14" s="119"/>
      <c r="C14" s="90"/>
      <c r="D14" s="90"/>
      <c r="E14" s="90"/>
      <c r="F14" s="90"/>
      <c r="G14" s="90"/>
      <c r="H14" s="90"/>
      <c r="I14" s="90"/>
    </row>
    <row r="15" spans="2:11" x14ac:dyDescent="0.2">
      <c r="B15" s="119"/>
      <c r="C15" s="90"/>
      <c r="D15" s="90"/>
      <c r="E15" s="90"/>
      <c r="F15" s="90"/>
      <c r="G15" s="90"/>
      <c r="H15" s="90"/>
      <c r="I15" s="90"/>
    </row>
    <row r="16" spans="2:11" x14ac:dyDescent="0.2">
      <c r="B16" s="119"/>
      <c r="C16" s="90"/>
      <c r="D16" s="90"/>
      <c r="E16" s="90"/>
      <c r="F16" s="90"/>
      <c r="G16" s="90"/>
      <c r="H16" s="90"/>
      <c r="I16" s="90"/>
    </row>
    <row r="17" spans="2:9" x14ac:dyDescent="0.2">
      <c r="B17" s="119"/>
      <c r="C17" s="90"/>
      <c r="D17" s="90"/>
      <c r="E17" s="90"/>
      <c r="F17" s="90"/>
      <c r="G17" s="90"/>
      <c r="H17" s="90"/>
      <c r="I17" s="90"/>
    </row>
    <row r="18" spans="2:9" x14ac:dyDescent="0.2">
      <c r="B18" s="119"/>
      <c r="C18" s="90"/>
      <c r="D18" s="90"/>
      <c r="E18" s="90"/>
      <c r="F18" s="90"/>
      <c r="G18" s="90"/>
      <c r="H18" s="90"/>
      <c r="I18" s="90"/>
    </row>
    <row r="19" spans="2:9" x14ac:dyDescent="0.2">
      <c r="B19" s="119"/>
      <c r="C19" s="90"/>
      <c r="D19" s="90"/>
      <c r="E19" s="90"/>
      <c r="F19" s="90"/>
      <c r="G19" s="90"/>
      <c r="H19" s="90"/>
      <c r="I19" s="90"/>
    </row>
    <row r="20" spans="2:9" x14ac:dyDescent="0.2">
      <c r="B20" s="119"/>
      <c r="C20" s="90"/>
      <c r="D20" s="90"/>
      <c r="E20" s="90"/>
      <c r="F20" s="90"/>
      <c r="G20" s="90"/>
      <c r="H20" s="90"/>
      <c r="I20" s="90"/>
    </row>
    <row r="21" spans="2:9" x14ac:dyDescent="0.2">
      <c r="B21" s="119"/>
      <c r="C21" s="90"/>
      <c r="D21" s="90"/>
      <c r="E21" s="90"/>
      <c r="F21" s="90"/>
      <c r="G21" s="90"/>
      <c r="H21" s="90"/>
      <c r="I21" s="90"/>
    </row>
    <row r="22" spans="2:9" x14ac:dyDescent="0.2">
      <c r="B22" s="119"/>
      <c r="C22" s="90"/>
      <c r="D22" s="90"/>
      <c r="E22" s="90"/>
      <c r="F22" s="90"/>
      <c r="G22" s="90"/>
      <c r="H22" s="90"/>
      <c r="I22" s="90"/>
    </row>
    <row r="23" spans="2:9" x14ac:dyDescent="0.2">
      <c r="B23" s="119"/>
      <c r="C23" s="90"/>
      <c r="D23" s="90"/>
      <c r="E23" s="90"/>
      <c r="F23" s="90"/>
      <c r="G23" s="90"/>
      <c r="H23" s="90"/>
      <c r="I23" s="90"/>
    </row>
    <row r="24" spans="2:9" x14ac:dyDescent="0.2">
      <c r="B24" s="119"/>
      <c r="C24" s="90"/>
      <c r="D24" s="90"/>
      <c r="E24" s="90"/>
      <c r="F24" s="90"/>
      <c r="G24" s="90"/>
      <c r="H24" s="90"/>
      <c r="I24" s="90"/>
    </row>
    <row r="25" spans="2:9" x14ac:dyDescent="0.2">
      <c r="B25" s="119"/>
      <c r="C25" s="90"/>
      <c r="D25" s="90"/>
      <c r="E25" s="90"/>
      <c r="F25" s="90"/>
      <c r="G25" s="90"/>
      <c r="H25" s="90"/>
      <c r="I25" s="90"/>
    </row>
    <row r="26" spans="2:9" x14ac:dyDescent="0.2">
      <c r="B26" s="119"/>
      <c r="C26" s="90"/>
      <c r="D26" s="90"/>
      <c r="E26" s="90"/>
      <c r="F26" s="90"/>
      <c r="G26" s="90"/>
      <c r="H26" s="90"/>
      <c r="I26" s="90"/>
    </row>
    <row r="27" spans="2:9" x14ac:dyDescent="0.2">
      <c r="B27" s="119"/>
      <c r="C27" s="90"/>
      <c r="D27" s="90"/>
      <c r="E27" s="90"/>
      <c r="F27" s="90"/>
      <c r="G27" s="90"/>
      <c r="H27" s="90"/>
      <c r="I27" s="90"/>
    </row>
    <row r="28" spans="2:9" x14ac:dyDescent="0.2">
      <c r="B28" s="119"/>
      <c r="C28" s="90"/>
      <c r="D28" s="90"/>
      <c r="E28" s="90"/>
      <c r="F28" s="90"/>
      <c r="G28" s="90"/>
      <c r="H28" s="90"/>
      <c r="I28" s="90"/>
    </row>
    <row r="29" spans="2:9" x14ac:dyDescent="0.2">
      <c r="B29" s="119"/>
      <c r="C29" s="90"/>
      <c r="D29" s="90"/>
      <c r="E29" s="90"/>
      <c r="F29" s="90"/>
      <c r="G29" s="90"/>
      <c r="H29" s="90"/>
      <c r="I29" s="90"/>
    </row>
    <row r="30" spans="2:9" x14ac:dyDescent="0.2">
      <c r="B30" s="119"/>
      <c r="C30" s="90"/>
      <c r="D30" s="90"/>
      <c r="E30" s="90"/>
      <c r="F30" s="90"/>
      <c r="G30" s="90"/>
      <c r="H30" s="90"/>
      <c r="I30" s="90"/>
    </row>
    <row r="31" spans="2:9" x14ac:dyDescent="0.2">
      <c r="B31" s="119"/>
      <c r="C31" s="90"/>
      <c r="D31" s="90"/>
      <c r="E31" s="90"/>
      <c r="F31" s="90"/>
      <c r="G31" s="90"/>
      <c r="H31" s="90"/>
      <c r="I31" s="90"/>
    </row>
    <row r="32" spans="2:9" x14ac:dyDescent="0.2">
      <c r="B32" s="119"/>
      <c r="C32" s="90"/>
      <c r="D32" s="90"/>
      <c r="E32" s="90"/>
      <c r="F32" s="90"/>
      <c r="G32" s="90"/>
      <c r="H32" s="90"/>
      <c r="I32" s="90"/>
    </row>
    <row r="33" spans="2:26" x14ac:dyDescent="0.2">
      <c r="B33" s="119"/>
      <c r="C33" s="90"/>
      <c r="D33" s="90"/>
      <c r="E33" s="90"/>
      <c r="F33" s="90"/>
      <c r="G33" s="90"/>
      <c r="H33" s="90"/>
      <c r="I33" s="90"/>
    </row>
    <row r="34" spans="2:26" ht="14.45" customHeight="1" x14ac:dyDescent="0.2">
      <c r="B34" s="18" t="s">
        <v>192</v>
      </c>
      <c r="C34" s="90"/>
      <c r="D34" s="90"/>
      <c r="E34" s="90"/>
      <c r="F34" s="90"/>
      <c r="G34" s="90"/>
      <c r="H34" s="90"/>
    </row>
    <row r="35" spans="2:26" ht="33.75" customHeight="1" x14ac:dyDescent="0.2">
      <c r="B35" s="149" t="s">
        <v>195</v>
      </c>
      <c r="C35" s="149"/>
      <c r="D35" s="149"/>
      <c r="E35" s="149"/>
      <c r="F35" s="149"/>
      <c r="G35" s="149"/>
      <c r="H35" s="149"/>
      <c r="I35" s="124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</sheetData>
  <mergeCells count="5">
    <mergeCell ref="B35:H35"/>
    <mergeCell ref="B1:H1"/>
    <mergeCell ref="B3:E3"/>
    <mergeCell ref="B7:E7"/>
    <mergeCell ref="B10:E10"/>
  </mergeCells>
  <phoneticPr fontId="3" type="noConversion"/>
  <printOptions horizontalCentered="1"/>
  <pageMargins left="0.19685039370078741" right="0.19685039370078741" top="0.51181102362204722" bottom="0.11811023622047245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5"/>
  <sheetViews>
    <sheetView showGridLines="0" zoomScaleNormal="100" workbookViewId="0">
      <selection activeCell="L6" sqref="L6"/>
    </sheetView>
  </sheetViews>
  <sheetFormatPr defaultColWidth="9.140625" defaultRowHeight="12" x14ac:dyDescent="0.2"/>
  <cols>
    <col min="1" max="1" width="0.85546875" style="1" customWidth="1"/>
    <col min="2" max="2" width="50.28515625" style="6" customWidth="1"/>
    <col min="3" max="5" width="8.7109375" style="1" customWidth="1"/>
    <col min="6" max="7" width="9.140625" style="1"/>
    <col min="8" max="8" width="7.140625" style="1" customWidth="1"/>
    <col min="9" max="9" width="9.140625" style="1"/>
    <col min="10" max="10" width="1.7109375" style="1" customWidth="1"/>
    <col min="11" max="16384" width="9.140625" style="1"/>
  </cols>
  <sheetData>
    <row r="1" spans="1:11" s="2" customFormat="1" ht="29.25" customHeight="1" x14ac:dyDescent="0.2">
      <c r="B1" s="155" t="s">
        <v>196</v>
      </c>
      <c r="C1" s="155"/>
      <c r="D1" s="155"/>
      <c r="E1" s="155"/>
      <c r="F1" s="155"/>
      <c r="G1" s="155"/>
      <c r="H1" s="155"/>
      <c r="I1" s="155"/>
      <c r="J1" s="9"/>
      <c r="K1" s="9"/>
    </row>
    <row r="2" spans="1:11" ht="21.75" customHeight="1" x14ac:dyDescent="0.2">
      <c r="A2" s="90"/>
      <c r="B2" s="90"/>
      <c r="C2" s="123"/>
      <c r="D2" s="90"/>
      <c r="E2" s="90"/>
      <c r="F2" s="90"/>
      <c r="G2" s="90"/>
      <c r="H2" s="90"/>
      <c r="I2" s="90"/>
      <c r="J2" s="90"/>
      <c r="K2" s="90"/>
    </row>
    <row r="3" spans="1:11" ht="13.5" x14ac:dyDescent="0.2">
      <c r="A3" s="90"/>
      <c r="B3" s="90"/>
      <c r="C3" s="123"/>
      <c r="D3" s="90"/>
      <c r="E3" s="90"/>
      <c r="F3" s="90"/>
      <c r="G3" s="90"/>
      <c r="H3" s="90"/>
      <c r="I3" s="90"/>
      <c r="J3" s="90"/>
      <c r="K3" s="90"/>
    </row>
    <row r="4" spans="1:11" ht="15" x14ac:dyDescent="0.25">
      <c r="A4" s="90"/>
      <c r="B4" s="90"/>
      <c r="C4" s="152"/>
      <c r="D4" s="153"/>
      <c r="E4" s="153"/>
      <c r="F4" s="153"/>
      <c r="G4" s="90"/>
      <c r="H4" s="90"/>
      <c r="I4" s="90"/>
      <c r="J4" s="90"/>
      <c r="K4" s="90"/>
    </row>
    <row r="5" spans="1:11" ht="13.5" x14ac:dyDescent="0.2">
      <c r="A5" s="90"/>
      <c r="B5" s="90"/>
      <c r="C5" s="123"/>
      <c r="D5" s="90"/>
      <c r="E5" s="90"/>
      <c r="F5" s="90"/>
      <c r="G5" s="90"/>
      <c r="H5" s="90"/>
      <c r="I5" s="90"/>
      <c r="J5" s="90"/>
      <c r="K5" s="90"/>
    </row>
    <row r="6" spans="1:11" ht="13.5" x14ac:dyDescent="0.2">
      <c r="A6" s="90"/>
      <c r="B6" s="90"/>
      <c r="C6" s="123"/>
      <c r="D6" s="90"/>
      <c r="E6" s="90"/>
      <c r="F6" s="90"/>
      <c r="G6" s="90"/>
      <c r="H6" s="90"/>
      <c r="I6" s="90"/>
      <c r="J6" s="90"/>
      <c r="K6" s="90"/>
    </row>
    <row r="7" spans="1:11" ht="13.5" x14ac:dyDescent="0.2">
      <c r="A7" s="90"/>
      <c r="B7" s="90"/>
      <c r="C7" s="123"/>
      <c r="D7" s="90"/>
      <c r="E7" s="90"/>
      <c r="F7" s="90"/>
      <c r="G7" s="90"/>
      <c r="H7" s="90"/>
      <c r="I7" s="90"/>
      <c r="J7" s="90"/>
      <c r="K7" s="90"/>
    </row>
    <row r="8" spans="1:11" ht="13.5" x14ac:dyDescent="0.2">
      <c r="A8" s="90"/>
      <c r="B8" s="90"/>
      <c r="C8" s="154"/>
      <c r="D8" s="154"/>
      <c r="E8" s="154"/>
      <c r="F8" s="154"/>
      <c r="G8" s="90"/>
      <c r="H8" s="90"/>
      <c r="I8" s="90"/>
      <c r="J8" s="90"/>
      <c r="K8" s="90"/>
    </row>
    <row r="9" spans="1:11" ht="13.5" x14ac:dyDescent="0.2">
      <c r="A9" s="90"/>
      <c r="B9" s="90"/>
      <c r="C9" s="123"/>
      <c r="D9" s="90"/>
      <c r="E9" s="90"/>
      <c r="F9" s="90"/>
      <c r="G9" s="90"/>
      <c r="H9" s="90"/>
      <c r="I9" s="90"/>
      <c r="J9" s="90"/>
      <c r="K9" s="90"/>
    </row>
    <row r="10" spans="1:11" ht="13.5" x14ac:dyDescent="0.2">
      <c r="A10" s="90"/>
      <c r="B10" s="90"/>
      <c r="C10" s="123"/>
      <c r="D10" s="90"/>
      <c r="E10" s="90"/>
      <c r="F10" s="90"/>
      <c r="G10" s="90"/>
      <c r="H10" s="90"/>
      <c r="I10" s="90"/>
      <c r="J10" s="90"/>
      <c r="K10" s="90"/>
    </row>
    <row r="11" spans="1:11" ht="15" x14ac:dyDescent="0.25">
      <c r="A11" s="90"/>
      <c r="B11" s="90"/>
      <c r="C11" s="152"/>
      <c r="D11" s="153"/>
      <c r="E11" s="153"/>
      <c r="F11" s="153"/>
      <c r="G11" s="90"/>
      <c r="H11" s="90"/>
      <c r="I11" s="90"/>
      <c r="J11" s="90"/>
      <c r="K11" s="90"/>
    </row>
    <row r="12" spans="1:11" x14ac:dyDescent="0.2">
      <c r="A12" s="90"/>
      <c r="B12" s="90"/>
      <c r="C12" s="119"/>
      <c r="D12" s="90"/>
      <c r="E12" s="90"/>
      <c r="F12" s="90"/>
      <c r="G12" s="90"/>
      <c r="H12" s="90"/>
      <c r="I12" s="90"/>
      <c r="J12" s="90"/>
      <c r="K12" s="90"/>
    </row>
    <row r="13" spans="1:11" x14ac:dyDescent="0.2">
      <c r="A13" s="90"/>
      <c r="B13" s="90"/>
      <c r="C13" s="119"/>
      <c r="D13" s="90"/>
      <c r="E13" s="90"/>
      <c r="F13" s="90"/>
      <c r="G13" s="90"/>
      <c r="H13" s="90"/>
      <c r="I13" s="90"/>
      <c r="J13" s="90"/>
      <c r="K13" s="90"/>
    </row>
    <row r="14" spans="1:11" x14ac:dyDescent="0.2">
      <c r="A14" s="90"/>
      <c r="B14" s="90"/>
      <c r="C14" s="119"/>
      <c r="D14" s="90"/>
      <c r="E14" s="90"/>
      <c r="F14" s="90"/>
      <c r="G14" s="90"/>
      <c r="H14" s="90"/>
      <c r="I14" s="90"/>
      <c r="J14" s="90"/>
      <c r="K14" s="90"/>
    </row>
    <row r="15" spans="1:11" x14ac:dyDescent="0.2">
      <c r="A15" s="90"/>
      <c r="B15" s="90"/>
      <c r="C15" s="119"/>
      <c r="D15" s="90"/>
      <c r="E15" s="90"/>
      <c r="F15" s="90"/>
      <c r="G15" s="90"/>
      <c r="H15" s="90"/>
      <c r="I15" s="90"/>
      <c r="J15" s="90"/>
      <c r="K15" s="90"/>
    </row>
    <row r="16" spans="1:11" x14ac:dyDescent="0.2">
      <c r="A16" s="90"/>
      <c r="B16" s="90"/>
      <c r="C16" s="119"/>
      <c r="D16" s="90"/>
      <c r="E16" s="90"/>
      <c r="F16" s="90"/>
      <c r="G16" s="90"/>
      <c r="H16" s="90"/>
      <c r="I16" s="90"/>
      <c r="J16" s="90"/>
      <c r="K16" s="90"/>
    </row>
    <row r="17" spans="1:11" x14ac:dyDescent="0.2">
      <c r="A17" s="90"/>
      <c r="B17" s="90"/>
      <c r="C17" s="119"/>
      <c r="D17" s="90"/>
      <c r="E17" s="90"/>
      <c r="F17" s="90"/>
      <c r="G17" s="90"/>
      <c r="H17" s="90"/>
      <c r="I17" s="90"/>
      <c r="J17" s="90"/>
      <c r="K17" s="90"/>
    </row>
    <row r="18" spans="1:11" x14ac:dyDescent="0.2">
      <c r="A18" s="90"/>
      <c r="B18" s="90"/>
      <c r="C18" s="119"/>
      <c r="D18" s="90"/>
      <c r="E18" s="90"/>
      <c r="F18" s="90"/>
      <c r="G18" s="90"/>
      <c r="H18" s="90"/>
      <c r="I18" s="90"/>
      <c r="J18" s="90"/>
      <c r="K18" s="90"/>
    </row>
    <row r="19" spans="1:11" x14ac:dyDescent="0.2">
      <c r="A19" s="90"/>
      <c r="B19" s="90"/>
      <c r="C19" s="119"/>
      <c r="D19" s="90"/>
      <c r="E19" s="90"/>
      <c r="F19" s="90"/>
      <c r="G19" s="90"/>
      <c r="H19" s="90"/>
      <c r="I19" s="90"/>
      <c r="J19" s="90"/>
      <c r="K19" s="90"/>
    </row>
    <row r="20" spans="1:11" x14ac:dyDescent="0.2">
      <c r="A20" s="90"/>
      <c r="B20" s="90"/>
      <c r="C20" s="119"/>
      <c r="D20" s="90"/>
      <c r="E20" s="90"/>
      <c r="F20" s="90"/>
      <c r="G20" s="90"/>
      <c r="H20" s="90"/>
      <c r="I20" s="90"/>
      <c r="J20" s="90"/>
      <c r="K20" s="90"/>
    </row>
    <row r="21" spans="1:11" x14ac:dyDescent="0.2">
      <c r="A21" s="90"/>
      <c r="B21" s="90"/>
      <c r="C21" s="119"/>
      <c r="D21" s="90"/>
      <c r="E21" s="90"/>
      <c r="F21" s="90"/>
      <c r="G21" s="90"/>
      <c r="H21" s="90"/>
      <c r="I21" s="90"/>
      <c r="J21" s="90"/>
      <c r="K21" s="90"/>
    </row>
    <row r="22" spans="1:11" x14ac:dyDescent="0.2">
      <c r="A22" s="90"/>
      <c r="B22" s="90"/>
      <c r="C22" s="119"/>
      <c r="D22" s="90"/>
      <c r="E22" s="90"/>
      <c r="F22" s="90"/>
      <c r="G22" s="90"/>
      <c r="H22" s="90"/>
      <c r="I22" s="90"/>
      <c r="J22" s="90"/>
      <c r="K22" s="90"/>
    </row>
    <row r="23" spans="1:11" x14ac:dyDescent="0.2">
      <c r="A23" s="90"/>
      <c r="B23" s="90"/>
      <c r="C23" s="119"/>
      <c r="D23" s="90"/>
      <c r="E23" s="90"/>
      <c r="F23" s="90"/>
      <c r="G23" s="90"/>
      <c r="H23" s="90"/>
      <c r="I23" s="90"/>
      <c r="J23" s="90"/>
      <c r="K23" s="90"/>
    </row>
    <row r="24" spans="1:11" x14ac:dyDescent="0.2">
      <c r="A24" s="90"/>
      <c r="B24" s="90"/>
      <c r="C24" s="119"/>
      <c r="D24" s="90"/>
      <c r="E24" s="90"/>
      <c r="F24" s="90"/>
      <c r="G24" s="90"/>
      <c r="H24" s="90"/>
      <c r="I24" s="90"/>
      <c r="J24" s="90"/>
      <c r="K24" s="90"/>
    </row>
    <row r="25" spans="1:11" x14ac:dyDescent="0.2">
      <c r="A25" s="90"/>
      <c r="B25" s="90"/>
      <c r="C25" s="119"/>
      <c r="D25" s="90"/>
      <c r="E25" s="90"/>
      <c r="F25" s="90"/>
      <c r="G25" s="90"/>
      <c r="H25" s="90"/>
      <c r="I25" s="90"/>
      <c r="J25" s="90"/>
      <c r="K25" s="90"/>
    </row>
    <row r="26" spans="1:11" x14ac:dyDescent="0.2">
      <c r="A26" s="90"/>
      <c r="B26" s="90"/>
      <c r="C26" s="119"/>
      <c r="D26" s="90"/>
      <c r="E26" s="90"/>
      <c r="F26" s="90"/>
      <c r="G26" s="90"/>
      <c r="H26" s="90"/>
      <c r="I26" s="90"/>
      <c r="J26" s="90"/>
      <c r="K26" s="90"/>
    </row>
    <row r="27" spans="1:11" x14ac:dyDescent="0.2">
      <c r="A27" s="90"/>
      <c r="B27" s="90"/>
      <c r="C27" s="119"/>
      <c r="D27" s="90"/>
      <c r="E27" s="90"/>
      <c r="F27" s="90"/>
      <c r="G27" s="90"/>
      <c r="H27" s="90"/>
      <c r="I27" s="90"/>
      <c r="J27" s="90"/>
      <c r="K27" s="90"/>
    </row>
    <row r="28" spans="1:11" x14ac:dyDescent="0.2">
      <c r="A28" s="90"/>
      <c r="B28" s="90"/>
      <c r="C28" s="119"/>
      <c r="D28" s="90"/>
      <c r="E28" s="90"/>
      <c r="F28" s="90"/>
      <c r="G28" s="90"/>
      <c r="H28" s="90"/>
      <c r="I28" s="90"/>
      <c r="J28" s="90"/>
      <c r="K28" s="90"/>
    </row>
    <row r="29" spans="1:11" x14ac:dyDescent="0.2">
      <c r="A29" s="90"/>
      <c r="B29" s="90"/>
      <c r="C29" s="119"/>
      <c r="D29" s="90"/>
      <c r="E29" s="90"/>
      <c r="F29" s="90"/>
      <c r="G29" s="90"/>
      <c r="H29" s="90"/>
      <c r="I29" s="90"/>
      <c r="J29" s="90"/>
      <c r="K29" s="90"/>
    </row>
    <row r="30" spans="1:11" x14ac:dyDescent="0.2">
      <c r="A30" s="90"/>
      <c r="B30" s="90"/>
      <c r="C30" s="119"/>
      <c r="D30" s="90"/>
      <c r="E30" s="90"/>
      <c r="F30" s="90"/>
      <c r="G30" s="90"/>
      <c r="H30" s="90"/>
      <c r="I30" s="90"/>
      <c r="J30" s="90"/>
      <c r="K30" s="90"/>
    </row>
    <row r="31" spans="1:11" x14ac:dyDescent="0.2">
      <c r="A31" s="90"/>
      <c r="B31" s="90"/>
      <c r="C31" s="119"/>
      <c r="D31" s="90"/>
      <c r="E31" s="90"/>
      <c r="F31" s="90"/>
      <c r="G31" s="90"/>
      <c r="H31" s="90"/>
      <c r="I31" s="90"/>
      <c r="J31" s="90"/>
      <c r="K31" s="90"/>
    </row>
    <row r="32" spans="1:11" x14ac:dyDescent="0.2">
      <c r="A32" s="90"/>
      <c r="B32" s="90"/>
      <c r="C32" s="119"/>
      <c r="D32" s="90"/>
      <c r="E32" s="90"/>
      <c r="F32" s="90"/>
      <c r="G32" s="90"/>
      <c r="H32" s="90"/>
      <c r="I32" s="90"/>
      <c r="J32" s="90"/>
      <c r="K32" s="90"/>
    </row>
    <row r="33" spans="2:26" ht="14.45" customHeight="1" x14ac:dyDescent="0.2">
      <c r="B33" s="18" t="s">
        <v>192</v>
      </c>
      <c r="C33" s="90"/>
      <c r="D33" s="90"/>
      <c r="E33" s="90"/>
      <c r="F33" s="90"/>
      <c r="G33" s="90"/>
      <c r="H33" s="90"/>
      <c r="I33" s="90"/>
    </row>
    <row r="34" spans="2:26" ht="33" customHeight="1" x14ac:dyDescent="0.2">
      <c r="B34" s="149" t="s">
        <v>195</v>
      </c>
      <c r="C34" s="149"/>
      <c r="D34" s="149"/>
      <c r="E34" s="149"/>
      <c r="F34" s="149"/>
      <c r="G34" s="149"/>
      <c r="H34" s="149"/>
      <c r="I34" s="149"/>
    </row>
    <row r="35" spans="2:26" ht="33.75" customHeight="1" x14ac:dyDescent="0.2">
      <c r="B35" s="149"/>
      <c r="C35" s="149"/>
      <c r="D35" s="149"/>
      <c r="E35" s="149"/>
      <c r="F35" s="149"/>
      <c r="G35" s="149"/>
      <c r="H35" s="149"/>
      <c r="I35" s="126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</sheetData>
  <mergeCells count="6">
    <mergeCell ref="B35:H35"/>
    <mergeCell ref="B1:I1"/>
    <mergeCell ref="B34:I34"/>
    <mergeCell ref="C4:F4"/>
    <mergeCell ref="C8:F8"/>
    <mergeCell ref="C11:F11"/>
  </mergeCells>
  <printOptions horizontalCentered="1"/>
  <pageMargins left="3.937007874015748E-2" right="3.937007874015748E-2" top="0.74803149606299213" bottom="0.35433070866141736" header="0.31496062992125984" footer="0.31496062992125984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2"/>
  <sheetViews>
    <sheetView showGridLines="0" workbookViewId="0">
      <selection activeCell="L6" sqref="L6"/>
    </sheetView>
  </sheetViews>
  <sheetFormatPr defaultRowHeight="12.75" x14ac:dyDescent="0.2"/>
  <cols>
    <col min="1" max="1" width="0.85546875" customWidth="1"/>
    <col min="3" max="6" width="15" customWidth="1"/>
    <col min="7" max="9" width="13.85546875" customWidth="1"/>
  </cols>
  <sheetData>
    <row r="1" spans="1:9" ht="24" x14ac:dyDescent="0.2">
      <c r="A1" s="125"/>
      <c r="B1" s="155" t="s">
        <v>197</v>
      </c>
      <c r="C1" s="155"/>
      <c r="D1" s="155"/>
      <c r="E1" s="155"/>
      <c r="F1" s="155"/>
      <c r="G1" s="155"/>
      <c r="H1" s="155"/>
      <c r="I1" s="155"/>
    </row>
    <row r="2" spans="1:9" s="127" customFormat="1" ht="33" customHeight="1" x14ac:dyDescent="0.2">
      <c r="A2"/>
      <c r="B2"/>
      <c r="C2"/>
      <c r="D2"/>
      <c r="E2"/>
      <c r="F2"/>
      <c r="G2"/>
      <c r="H2"/>
      <c r="I2"/>
    </row>
    <row r="28" spans="1:9" s="127" customFormat="1" ht="14.45" customHeight="1" x14ac:dyDescent="0.2">
      <c r="A28"/>
      <c r="B28"/>
      <c r="C28"/>
      <c r="D28"/>
      <c r="E28"/>
      <c r="F28"/>
      <c r="G28"/>
      <c r="H28"/>
      <c r="I28"/>
    </row>
    <row r="29" spans="1:9" ht="14.45" customHeight="1" x14ac:dyDescent="0.2"/>
    <row r="30" spans="1:9" ht="12.6" customHeight="1" x14ac:dyDescent="0.2">
      <c r="B30" s="18" t="s">
        <v>192</v>
      </c>
      <c r="C30" s="90"/>
      <c r="D30" s="90"/>
      <c r="E30" s="90"/>
      <c r="F30" s="90"/>
      <c r="G30" s="90"/>
      <c r="H30" s="90"/>
      <c r="I30" s="90"/>
    </row>
    <row r="31" spans="1:9" ht="27.75" customHeight="1" x14ac:dyDescent="0.2">
      <c r="B31" s="149" t="s">
        <v>195</v>
      </c>
      <c r="C31" s="149"/>
      <c r="D31" s="149"/>
      <c r="E31" s="149"/>
      <c r="F31" s="149"/>
      <c r="G31" s="149"/>
      <c r="H31" s="149"/>
      <c r="I31" s="149"/>
    </row>
    <row r="40" spans="1:1" ht="9" customHeight="1" x14ac:dyDescent="0.2"/>
    <row r="41" spans="1:1" ht="18" customHeight="1" x14ac:dyDescent="0.2">
      <c r="A41" s="18"/>
    </row>
    <row r="42" spans="1:1" ht="32.25" customHeight="1" x14ac:dyDescent="0.2">
      <c r="A42" s="76"/>
    </row>
  </sheetData>
  <mergeCells count="2">
    <mergeCell ref="B1:I1"/>
    <mergeCell ref="B31:I31"/>
  </mergeCells>
  <phoneticPr fontId="2" type="noConversion"/>
  <printOptions horizontalCentered="1"/>
  <pageMargins left="0.74803149606299213" right="0.7480314960629921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6"/>
  <sheetViews>
    <sheetView showGridLines="0" workbookViewId="0">
      <selection activeCell="L6" sqref="L6"/>
    </sheetView>
  </sheetViews>
  <sheetFormatPr defaultRowHeight="12.75" x14ac:dyDescent="0.2"/>
  <cols>
    <col min="1" max="1" width="0.85546875" customWidth="1"/>
    <col min="2" max="2" width="11.7109375" customWidth="1"/>
    <col min="3" max="3" width="17.140625" customWidth="1"/>
    <col min="4" max="7" width="15" customWidth="1"/>
    <col min="8" max="8" width="15.85546875" customWidth="1"/>
    <col min="9" max="9" width="13.28515625" customWidth="1"/>
  </cols>
  <sheetData>
    <row r="1" spans="1:9" ht="28.9" customHeight="1" x14ac:dyDescent="0.2">
      <c r="A1" s="125"/>
      <c r="B1" s="155" t="s">
        <v>198</v>
      </c>
      <c r="C1" s="155"/>
      <c r="D1" s="155"/>
      <c r="E1" s="155"/>
      <c r="F1" s="155"/>
      <c r="G1" s="155"/>
      <c r="H1" s="155"/>
      <c r="I1" s="155"/>
    </row>
    <row r="2" spans="1:9" ht="3.6" customHeight="1" x14ac:dyDescent="0.2"/>
    <row r="38" spans="1:9" ht="21.6" customHeight="1" x14ac:dyDescent="0.2">
      <c r="B38" s="18" t="s">
        <v>192</v>
      </c>
      <c r="C38" s="90"/>
      <c r="D38" s="90"/>
      <c r="E38" s="90"/>
      <c r="F38" s="90"/>
      <c r="G38" s="90"/>
      <c r="H38" s="90"/>
      <c r="I38" s="90"/>
    </row>
    <row r="39" spans="1:9" ht="29.45" customHeight="1" x14ac:dyDescent="0.2">
      <c r="B39" s="149" t="s">
        <v>195</v>
      </c>
      <c r="C39" s="149"/>
      <c r="D39" s="149"/>
      <c r="E39" s="149"/>
      <c r="F39" s="149"/>
      <c r="G39" s="149"/>
      <c r="H39" s="149"/>
      <c r="I39" s="149"/>
    </row>
    <row r="44" spans="1:9" ht="9" customHeight="1" x14ac:dyDescent="0.2"/>
    <row r="45" spans="1:9" ht="18" customHeight="1" x14ac:dyDescent="0.2">
      <c r="A45" s="18"/>
    </row>
    <row r="46" spans="1:9" ht="32.25" customHeight="1" x14ac:dyDescent="0.2">
      <c r="A46" s="76"/>
    </row>
  </sheetData>
  <mergeCells count="2">
    <mergeCell ref="B1:I1"/>
    <mergeCell ref="B39:I39"/>
  </mergeCells>
  <printOptions horizontalCentered="1" verticalCentered="1"/>
  <pageMargins left="0.74803149606299213" right="0.74803149606299213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8"/>
  <sheetViews>
    <sheetView showGridLines="0" workbookViewId="0">
      <selection activeCell="L6" sqref="L6"/>
    </sheetView>
  </sheetViews>
  <sheetFormatPr defaultRowHeight="12.75" x14ac:dyDescent="0.2"/>
  <cols>
    <col min="1" max="1" width="1" customWidth="1"/>
    <col min="2" max="10" width="13.7109375" customWidth="1"/>
  </cols>
  <sheetData>
    <row r="1" spans="1:10" ht="28.5" customHeight="1" x14ac:dyDescent="0.2">
      <c r="A1" s="155" t="s">
        <v>199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23.25" customHeight="1" x14ac:dyDescent="0.2"/>
    <row r="33" spans="1:10" ht="20.25" customHeight="1" x14ac:dyDescent="0.2"/>
    <row r="34" spans="1:10" ht="8.65" customHeight="1" x14ac:dyDescent="0.2"/>
    <row r="35" spans="1:10" ht="18" customHeight="1" x14ac:dyDescent="0.2">
      <c r="B35" s="18" t="s">
        <v>192</v>
      </c>
      <c r="C35" s="90"/>
      <c r="D35" s="90"/>
      <c r="E35" s="90"/>
      <c r="F35" s="90"/>
      <c r="G35" s="90"/>
      <c r="H35" s="90"/>
      <c r="I35" s="90"/>
    </row>
    <row r="36" spans="1:10" ht="4.1500000000000004" customHeight="1" x14ac:dyDescent="0.2">
      <c r="A36" s="70"/>
      <c r="B36" s="120"/>
      <c r="C36" s="90"/>
      <c r="D36" s="90"/>
      <c r="E36" s="90"/>
      <c r="F36" s="90"/>
      <c r="G36" s="90"/>
      <c r="H36" s="90"/>
      <c r="I36" s="90"/>
    </row>
    <row r="37" spans="1:10" ht="28.9" customHeight="1" x14ac:dyDescent="0.2">
      <c r="B37" s="149" t="s">
        <v>200</v>
      </c>
      <c r="C37" s="149"/>
      <c r="D37" s="149"/>
      <c r="E37" s="149"/>
      <c r="F37" s="149"/>
      <c r="G37" s="149"/>
      <c r="H37" s="149"/>
      <c r="I37" s="149"/>
      <c r="J37" s="149"/>
    </row>
    <row r="38" spans="1:10" ht="13.5" x14ac:dyDescent="0.2">
      <c r="B38" s="120" t="s">
        <v>176</v>
      </c>
    </row>
  </sheetData>
  <mergeCells count="2">
    <mergeCell ref="A1:J1"/>
    <mergeCell ref="B37:J37"/>
  </mergeCells>
  <phoneticPr fontId="2" type="noConversion"/>
  <printOptions horizontalCentered="1" verticalCentered="1"/>
  <pageMargins left="0.74803149606299213" right="0.7480314960629921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71"/>
  <sheetViews>
    <sheetView showGridLines="0" topLeftCell="A43" zoomScale="130" zoomScaleNormal="130" workbookViewId="0">
      <selection activeCell="D124" sqref="D124"/>
    </sheetView>
  </sheetViews>
  <sheetFormatPr defaultColWidth="9.140625" defaultRowHeight="12.75" outlineLevelRow="2" x14ac:dyDescent="0.2"/>
  <cols>
    <col min="1" max="1" width="0.85546875" style="32" customWidth="1"/>
    <col min="2" max="2" width="59.140625" style="65" customWidth="1"/>
    <col min="3" max="3" width="0.85546875" style="32" customWidth="1"/>
    <col min="4" max="4" width="9.7109375" style="66" customWidth="1"/>
    <col min="5" max="5" width="0.7109375" style="32" customWidth="1"/>
    <col min="6" max="6" width="8.85546875"/>
    <col min="7" max="7" width="12.7109375" style="32" customWidth="1"/>
    <col min="8" max="8" width="3" style="32" customWidth="1"/>
    <col min="9" max="16384" width="9.140625" style="32"/>
  </cols>
  <sheetData>
    <row r="1" spans="1:24" s="10" customFormat="1" ht="22.7" customHeight="1" x14ac:dyDescent="0.25">
      <c r="B1" s="11" t="s">
        <v>157</v>
      </c>
      <c r="C1" s="12"/>
      <c r="D1" s="13"/>
      <c r="E1" s="14"/>
      <c r="G1" s="15"/>
      <c r="H1" s="16"/>
      <c r="I1" s="15"/>
      <c r="J1" s="15"/>
      <c r="K1" s="15"/>
      <c r="L1" s="17"/>
      <c r="M1" s="15"/>
      <c r="N1" s="15"/>
      <c r="O1" s="15"/>
      <c r="P1" s="15"/>
      <c r="Q1" s="15"/>
      <c r="R1" s="15"/>
      <c r="S1" s="15"/>
      <c r="T1" s="15"/>
      <c r="U1" s="15"/>
      <c r="V1" s="17"/>
      <c r="W1" s="15"/>
      <c r="X1" s="15"/>
    </row>
    <row r="2" spans="1:24" s="18" customFormat="1" ht="13.7" customHeight="1" x14ac:dyDescent="0.2">
      <c r="B2" s="19" t="s">
        <v>11</v>
      </c>
      <c r="C2" s="20"/>
      <c r="D2" s="21"/>
      <c r="E2" s="22"/>
      <c r="G2" s="23"/>
      <c r="H2" s="24"/>
      <c r="I2" s="23"/>
      <c r="J2" s="23"/>
      <c r="K2" s="23"/>
      <c r="L2" s="25"/>
      <c r="M2" s="23"/>
      <c r="N2" s="23"/>
      <c r="O2" s="23"/>
      <c r="P2" s="23"/>
      <c r="Q2" s="23"/>
      <c r="R2" s="23"/>
      <c r="S2" s="23"/>
      <c r="T2" s="23"/>
      <c r="U2" s="23"/>
      <c r="V2" s="25"/>
      <c r="W2" s="23"/>
      <c r="X2" s="23"/>
    </row>
    <row r="3" spans="1:24" s="18" customFormat="1" ht="6.75" customHeight="1" x14ac:dyDescent="0.2">
      <c r="B3" s="19"/>
      <c r="C3" s="20"/>
      <c r="D3" s="21"/>
      <c r="E3" s="22"/>
      <c r="G3" s="23"/>
      <c r="H3" s="24"/>
      <c r="I3" s="23"/>
      <c r="J3" s="23"/>
      <c r="K3" s="23"/>
      <c r="L3" s="25"/>
      <c r="M3" s="23"/>
      <c r="N3" s="23"/>
      <c r="O3" s="23"/>
      <c r="P3" s="23"/>
      <c r="Q3" s="23"/>
      <c r="R3" s="23"/>
      <c r="S3" s="23"/>
      <c r="T3" s="23"/>
      <c r="U3" s="23"/>
      <c r="V3" s="25"/>
      <c r="W3" s="23"/>
      <c r="X3" s="23"/>
    </row>
    <row r="4" spans="1:24" ht="37.5" customHeight="1" x14ac:dyDescent="0.2">
      <c r="A4" s="156"/>
      <c r="B4" s="27" t="s">
        <v>29</v>
      </c>
      <c r="C4" s="28"/>
      <c r="D4" s="29" t="s">
        <v>11</v>
      </c>
      <c r="E4" s="30"/>
      <c r="G4" s="31"/>
    </row>
    <row r="5" spans="1:24" ht="3.75" customHeight="1" x14ac:dyDescent="0.2">
      <c r="A5" s="157"/>
      <c r="B5" s="33"/>
      <c r="C5" s="34"/>
      <c r="D5" s="35"/>
    </row>
    <row r="6" spans="1:24" s="36" customFormat="1" ht="13.7" hidden="1" customHeight="1" outlineLevel="2" x14ac:dyDescent="0.2">
      <c r="B6" s="37" t="s">
        <v>30</v>
      </c>
      <c r="D6" s="38">
        <v>2792</v>
      </c>
      <c r="E6" s="39"/>
    </row>
    <row r="7" spans="1:24" s="36" customFormat="1" ht="13.7" hidden="1" customHeight="1" outlineLevel="2" x14ac:dyDescent="0.2">
      <c r="B7" s="37" t="s">
        <v>31</v>
      </c>
      <c r="D7" s="38">
        <v>1426</v>
      </c>
      <c r="E7" s="39"/>
    </row>
    <row r="8" spans="1:24" s="36" customFormat="1" ht="13.7" hidden="1" customHeight="1" outlineLevel="2" x14ac:dyDescent="0.2">
      <c r="B8" s="37" t="s">
        <v>32</v>
      </c>
      <c r="D8" s="38">
        <v>1145</v>
      </c>
      <c r="E8" s="39"/>
    </row>
    <row r="9" spans="1:24" s="36" customFormat="1" ht="13.7" hidden="1" customHeight="1" outlineLevel="2" x14ac:dyDescent="0.2">
      <c r="B9" s="37" t="s">
        <v>33</v>
      </c>
      <c r="D9" s="38">
        <v>14654</v>
      </c>
      <c r="E9" s="39"/>
    </row>
    <row r="10" spans="1:24" s="40" customFormat="1" ht="15" hidden="1" customHeight="1" outlineLevel="1" x14ac:dyDescent="0.2">
      <c r="B10" s="41" t="s">
        <v>34</v>
      </c>
      <c r="C10" s="42"/>
      <c r="D10" s="43">
        <f>SUM(D6:D9)</f>
        <v>20017</v>
      </c>
      <c r="E10" s="44"/>
      <c r="G10" s="40" t="s">
        <v>35</v>
      </c>
    </row>
    <row r="11" spans="1:24" s="36" customFormat="1" ht="13.7" hidden="1" customHeight="1" outlineLevel="2" x14ac:dyDescent="0.2">
      <c r="B11" s="37" t="s">
        <v>36</v>
      </c>
      <c r="D11" s="38">
        <v>109634</v>
      </c>
      <c r="E11" s="39"/>
    </row>
    <row r="12" spans="1:24" s="36" customFormat="1" ht="13.7" hidden="1" customHeight="1" outlineLevel="2" x14ac:dyDescent="0.2">
      <c r="B12" s="37" t="s">
        <v>37</v>
      </c>
      <c r="D12" s="38">
        <v>156</v>
      </c>
      <c r="E12" s="39"/>
    </row>
    <row r="13" spans="1:24" s="36" customFormat="1" ht="13.7" hidden="1" customHeight="1" outlineLevel="2" x14ac:dyDescent="0.2">
      <c r="B13" s="37" t="s">
        <v>38</v>
      </c>
      <c r="D13" s="38">
        <v>5623</v>
      </c>
      <c r="E13" s="39"/>
    </row>
    <row r="14" spans="1:24" s="40" customFormat="1" ht="15" hidden="1" customHeight="1" outlineLevel="1" x14ac:dyDescent="0.2">
      <c r="B14" s="41" t="s">
        <v>39</v>
      </c>
      <c r="C14" s="42"/>
      <c r="D14" s="43">
        <f>SUM(D11:D13)</f>
        <v>115413</v>
      </c>
      <c r="E14" s="44"/>
      <c r="G14" s="40" t="s">
        <v>40</v>
      </c>
    </row>
    <row r="15" spans="1:24" s="36" customFormat="1" ht="13.7" hidden="1" customHeight="1" outlineLevel="2" x14ac:dyDescent="0.2">
      <c r="B15" s="37" t="s">
        <v>41</v>
      </c>
      <c r="D15" s="38">
        <v>75082</v>
      </c>
      <c r="E15" s="39"/>
    </row>
    <row r="16" spans="1:24" s="36" customFormat="1" ht="13.7" hidden="1" customHeight="1" outlineLevel="2" x14ac:dyDescent="0.2">
      <c r="B16" s="37" t="s">
        <v>42</v>
      </c>
      <c r="D16" s="38">
        <v>366</v>
      </c>
      <c r="E16" s="39"/>
    </row>
    <row r="17" spans="1:7" s="36" customFormat="1" ht="13.7" hidden="1" customHeight="1" outlineLevel="2" x14ac:dyDescent="0.2">
      <c r="B17" s="37" t="s">
        <v>43</v>
      </c>
      <c r="D17" s="38">
        <v>20602</v>
      </c>
      <c r="E17" s="39"/>
    </row>
    <row r="18" spans="1:7" s="36" customFormat="1" ht="13.7" hidden="1" customHeight="1" outlineLevel="2" x14ac:dyDescent="0.2">
      <c r="B18" s="37" t="s">
        <v>44</v>
      </c>
      <c r="D18" s="38">
        <v>274669</v>
      </c>
      <c r="E18" s="39"/>
    </row>
    <row r="19" spans="1:7" s="36" customFormat="1" ht="13.7" hidden="1" customHeight="1" outlineLevel="2" x14ac:dyDescent="0.2">
      <c r="B19" s="37" t="s">
        <v>45</v>
      </c>
      <c r="D19" s="38">
        <v>36643</v>
      </c>
      <c r="E19" s="39"/>
    </row>
    <row r="20" spans="1:7" s="36" customFormat="1" ht="13.7" hidden="1" customHeight="1" outlineLevel="2" x14ac:dyDescent="0.2">
      <c r="B20" s="37" t="s">
        <v>46</v>
      </c>
      <c r="D20" s="38">
        <v>12300</v>
      </c>
      <c r="E20" s="39"/>
    </row>
    <row r="21" spans="1:7" s="36" customFormat="1" ht="13.7" hidden="1" customHeight="1" outlineLevel="2" x14ac:dyDescent="0.2">
      <c r="B21" s="37" t="s">
        <v>47</v>
      </c>
      <c r="D21" s="38">
        <v>126028</v>
      </c>
      <c r="E21" s="39"/>
    </row>
    <row r="22" spans="1:7" s="40" customFormat="1" ht="15" hidden="1" customHeight="1" outlineLevel="1" x14ac:dyDescent="0.2">
      <c r="B22" s="41" t="s">
        <v>48</v>
      </c>
      <c r="C22" s="42"/>
      <c r="D22" s="43">
        <f>SUM(D15:D21)</f>
        <v>545690</v>
      </c>
      <c r="E22" s="44"/>
      <c r="G22" s="40" t="s">
        <v>27</v>
      </c>
    </row>
    <row r="23" spans="1:7" s="36" customFormat="1" ht="13.7" hidden="1" customHeight="1" outlineLevel="2" x14ac:dyDescent="0.2">
      <c r="B23" s="37" t="s">
        <v>49</v>
      </c>
      <c r="D23" s="38">
        <v>859</v>
      </c>
      <c r="E23" s="39"/>
      <c r="G23" s="36" t="s">
        <v>35</v>
      </c>
    </row>
    <row r="24" spans="1:7" s="36" customFormat="1" ht="13.7" hidden="1" customHeight="1" outlineLevel="2" x14ac:dyDescent="0.2">
      <c r="B24" s="37" t="s">
        <v>50</v>
      </c>
      <c r="D24" s="38">
        <v>498</v>
      </c>
      <c r="E24" s="39"/>
      <c r="G24" s="36" t="s">
        <v>26</v>
      </c>
    </row>
    <row r="25" spans="1:7" s="40" customFormat="1" ht="15" hidden="1" customHeight="1" outlineLevel="1" x14ac:dyDescent="0.2">
      <c r="B25" s="41" t="s">
        <v>51</v>
      </c>
      <c r="C25" s="42"/>
      <c r="D25" s="43">
        <f>SUM(D23:D24)</f>
        <v>1357</v>
      </c>
      <c r="E25" s="44"/>
    </row>
    <row r="26" spans="1:7" s="40" customFormat="1" ht="21.2" customHeight="1" collapsed="1" x14ac:dyDescent="0.2">
      <c r="A26" s="45"/>
      <c r="B26" s="46" t="s">
        <v>12</v>
      </c>
      <c r="C26" s="47"/>
      <c r="D26" s="48">
        <f>+D25+D22+D14+D10</f>
        <v>682477</v>
      </c>
      <c r="E26" s="49"/>
    </row>
    <row r="27" spans="1:7" s="40" customFormat="1" ht="2.25" customHeight="1" x14ac:dyDescent="0.2">
      <c r="A27" s="45"/>
      <c r="B27" s="50"/>
      <c r="C27" s="51"/>
      <c r="D27" s="52"/>
      <c r="E27" s="52"/>
    </row>
    <row r="28" spans="1:7" s="40" customFormat="1" ht="13.7" hidden="1" customHeight="1" outlineLevel="2" x14ac:dyDescent="0.2">
      <c r="B28" s="37" t="s">
        <v>52</v>
      </c>
      <c r="C28" s="53"/>
      <c r="D28" s="54">
        <v>99</v>
      </c>
      <c r="E28" s="44"/>
      <c r="G28" s="36"/>
    </row>
    <row r="29" spans="1:7" s="40" customFormat="1" ht="13.7" hidden="1" customHeight="1" outlineLevel="2" x14ac:dyDescent="0.2">
      <c r="B29" s="37" t="s">
        <v>53</v>
      </c>
      <c r="C29" s="53"/>
      <c r="D29" s="54">
        <v>900</v>
      </c>
      <c r="E29" s="44"/>
      <c r="G29" s="36"/>
    </row>
    <row r="30" spans="1:7" s="40" customFormat="1" ht="15" hidden="1" customHeight="1" outlineLevel="1" x14ac:dyDescent="0.2">
      <c r="B30" s="41" t="s">
        <v>54</v>
      </c>
      <c r="C30" s="42"/>
      <c r="D30" s="43">
        <f>SUM(D28:D29)</f>
        <v>999</v>
      </c>
      <c r="E30" s="44"/>
      <c r="G30" s="36" t="s">
        <v>35</v>
      </c>
    </row>
    <row r="31" spans="1:7" s="40" customFormat="1" ht="13.7" hidden="1" customHeight="1" outlineLevel="2" x14ac:dyDescent="0.2">
      <c r="B31" s="37" t="s">
        <v>55</v>
      </c>
      <c r="C31" s="53"/>
      <c r="D31" s="54">
        <v>1072</v>
      </c>
      <c r="E31" s="44"/>
      <c r="G31" s="36"/>
    </row>
    <row r="32" spans="1:7" s="40" customFormat="1" ht="13.7" hidden="1" customHeight="1" outlineLevel="2" x14ac:dyDescent="0.2">
      <c r="B32" s="37" t="s">
        <v>56</v>
      </c>
      <c r="C32" s="53"/>
      <c r="D32" s="54">
        <v>1204</v>
      </c>
      <c r="E32" s="44"/>
      <c r="G32" s="36"/>
    </row>
    <row r="33" spans="1:7" s="40" customFormat="1" ht="15" hidden="1" customHeight="1" outlineLevel="1" x14ac:dyDescent="0.2">
      <c r="B33" s="41" t="s">
        <v>57</v>
      </c>
      <c r="C33" s="42"/>
      <c r="D33" s="43">
        <f>SUM(D31:D32)</f>
        <v>2276</v>
      </c>
      <c r="E33" s="44"/>
      <c r="G33" s="55" t="s">
        <v>58</v>
      </c>
    </row>
    <row r="34" spans="1:7" s="40" customFormat="1" ht="13.7" hidden="1" customHeight="1" outlineLevel="2" x14ac:dyDescent="0.2">
      <c r="B34" s="37" t="s">
        <v>59</v>
      </c>
      <c r="C34" s="37"/>
      <c r="D34" s="54">
        <v>27</v>
      </c>
      <c r="E34" s="44"/>
    </row>
    <row r="35" spans="1:7" s="40" customFormat="1" ht="13.7" hidden="1" customHeight="1" outlineLevel="2" x14ac:dyDescent="0.2">
      <c r="B35" s="37" t="s">
        <v>60</v>
      </c>
      <c r="D35" s="54">
        <v>35250</v>
      </c>
      <c r="E35" s="56"/>
    </row>
    <row r="36" spans="1:7" s="40" customFormat="1" ht="13.7" hidden="1" customHeight="1" outlineLevel="2" x14ac:dyDescent="0.2">
      <c r="B36" s="37" t="s">
        <v>61</v>
      </c>
      <c r="D36" s="54">
        <v>9610</v>
      </c>
      <c r="E36" s="56"/>
    </row>
    <row r="37" spans="1:7" s="40" customFormat="1" ht="13.7" hidden="1" customHeight="1" outlineLevel="2" x14ac:dyDescent="0.2">
      <c r="B37" s="37" t="s">
        <v>62</v>
      </c>
      <c r="D37" s="54">
        <v>1688</v>
      </c>
      <c r="E37" s="56"/>
    </row>
    <row r="38" spans="1:7" s="40" customFormat="1" ht="15" hidden="1" customHeight="1" outlineLevel="1" x14ac:dyDescent="0.2">
      <c r="B38" s="41" t="s">
        <v>48</v>
      </c>
      <c r="C38" s="42"/>
      <c r="D38" s="43">
        <f>SUM(D34:D37)</f>
        <v>46575</v>
      </c>
      <c r="E38" s="44"/>
      <c r="G38" s="40" t="s">
        <v>27</v>
      </c>
    </row>
    <row r="39" spans="1:7" s="40" customFormat="1" ht="13.7" hidden="1" customHeight="1" outlineLevel="2" x14ac:dyDescent="0.2">
      <c r="B39" s="37" t="s">
        <v>49</v>
      </c>
      <c r="D39" s="54">
        <v>16</v>
      </c>
      <c r="E39" s="56"/>
      <c r="G39" s="40" t="s">
        <v>35</v>
      </c>
    </row>
    <row r="40" spans="1:7" s="40" customFormat="1" ht="13.7" hidden="1" customHeight="1" outlineLevel="2" x14ac:dyDescent="0.2">
      <c r="B40" s="37" t="s">
        <v>50</v>
      </c>
      <c r="D40" s="54">
        <v>418</v>
      </c>
      <c r="E40" s="56"/>
      <c r="G40" s="36" t="s">
        <v>26</v>
      </c>
    </row>
    <row r="41" spans="1:7" s="40" customFormat="1" ht="15" hidden="1" customHeight="1" outlineLevel="1" x14ac:dyDescent="0.2">
      <c r="B41" s="41" t="s">
        <v>51</v>
      </c>
      <c r="C41" s="42"/>
      <c r="D41" s="43">
        <f>SUM(D39:D40)</f>
        <v>434</v>
      </c>
      <c r="E41" s="44"/>
    </row>
    <row r="42" spans="1:7" s="40" customFormat="1" ht="21.2" customHeight="1" collapsed="1" x14ac:dyDescent="0.2">
      <c r="A42" s="45"/>
      <c r="B42" s="46" t="s">
        <v>2</v>
      </c>
      <c r="C42" s="47"/>
      <c r="D42" s="48">
        <f>+D41+D38+D33+D30</f>
        <v>50284</v>
      </c>
      <c r="E42" s="49"/>
    </row>
    <row r="43" spans="1:7" s="40" customFormat="1" ht="2.25" customHeight="1" x14ac:dyDescent="0.2">
      <c r="A43" s="45"/>
      <c r="B43" s="50"/>
      <c r="C43" s="51"/>
      <c r="D43" s="52"/>
      <c r="E43" s="52"/>
    </row>
    <row r="44" spans="1:7" s="40" customFormat="1" ht="13.7" hidden="1" customHeight="1" outlineLevel="2" x14ac:dyDescent="0.2">
      <c r="B44" s="37" t="s">
        <v>52</v>
      </c>
      <c r="D44" s="54">
        <v>23</v>
      </c>
      <c r="E44" s="44"/>
      <c r="G44" s="36"/>
    </row>
    <row r="45" spans="1:7" s="40" customFormat="1" ht="13.7" hidden="1" customHeight="1" outlineLevel="2" x14ac:dyDescent="0.2">
      <c r="B45" s="37" t="s">
        <v>53</v>
      </c>
      <c r="D45" s="54">
        <v>85</v>
      </c>
      <c r="E45" s="44"/>
      <c r="G45" s="36"/>
    </row>
    <row r="46" spans="1:7" s="40" customFormat="1" ht="15" hidden="1" customHeight="1" outlineLevel="1" x14ac:dyDescent="0.2">
      <c r="B46" s="41" t="s">
        <v>54</v>
      </c>
      <c r="C46" s="42"/>
      <c r="D46" s="43">
        <f>SUM(D44:D45)</f>
        <v>108</v>
      </c>
      <c r="E46" s="44"/>
      <c r="G46" s="36" t="s">
        <v>35</v>
      </c>
    </row>
    <row r="47" spans="1:7" s="40" customFormat="1" ht="13.7" hidden="1" customHeight="1" outlineLevel="2" x14ac:dyDescent="0.2">
      <c r="B47" s="37" t="s">
        <v>63</v>
      </c>
      <c r="D47" s="54">
        <v>7978</v>
      </c>
      <c r="E47" s="56"/>
    </row>
    <row r="48" spans="1:7" s="40" customFormat="1" ht="13.7" hidden="1" customHeight="1" outlineLevel="2" x14ac:dyDescent="0.2">
      <c r="B48" s="37" t="s">
        <v>64</v>
      </c>
      <c r="D48" s="54">
        <v>2309</v>
      </c>
      <c r="E48" s="56"/>
    </row>
    <row r="49" spans="1:7" s="40" customFormat="1" ht="15" hidden="1" customHeight="1" outlineLevel="1" x14ac:dyDescent="0.2">
      <c r="B49" s="41" t="s">
        <v>65</v>
      </c>
      <c r="C49" s="42"/>
      <c r="D49" s="43">
        <f>SUM(D47:D48)</f>
        <v>10287</v>
      </c>
      <c r="E49" s="44"/>
      <c r="G49" s="40" t="s">
        <v>58</v>
      </c>
    </row>
    <row r="50" spans="1:7" s="40" customFormat="1" ht="13.7" hidden="1" customHeight="1" outlineLevel="2" x14ac:dyDescent="0.2">
      <c r="B50" s="37" t="s">
        <v>66</v>
      </c>
      <c r="D50" s="54">
        <v>2</v>
      </c>
      <c r="E50" s="44"/>
      <c r="G50" s="36"/>
    </row>
    <row r="51" spans="1:7" s="40" customFormat="1" ht="13.7" hidden="1" customHeight="1" outlineLevel="2" x14ac:dyDescent="0.2">
      <c r="B51" s="37" t="s">
        <v>67</v>
      </c>
      <c r="D51" s="54">
        <f>2822+404+9</f>
        <v>3235</v>
      </c>
      <c r="E51" s="44"/>
      <c r="G51" s="36"/>
    </row>
    <row r="52" spans="1:7" s="40" customFormat="1" ht="13.7" hidden="1" customHeight="1" outlineLevel="2" x14ac:dyDescent="0.2">
      <c r="B52" s="37" t="s">
        <v>68</v>
      </c>
      <c r="D52" s="54">
        <f>1556+187+748+32+35</f>
        <v>2558</v>
      </c>
      <c r="E52" s="44"/>
      <c r="G52" s="36"/>
    </row>
    <row r="53" spans="1:7" s="40" customFormat="1" ht="13.7" hidden="1" customHeight="1" outlineLevel="2" x14ac:dyDescent="0.2">
      <c r="B53" s="37" t="s">
        <v>69</v>
      </c>
      <c r="D53" s="54">
        <f>1260+733+500+2</f>
        <v>2495</v>
      </c>
      <c r="E53" s="44"/>
      <c r="G53" s="36"/>
    </row>
    <row r="54" spans="1:7" s="40" customFormat="1" ht="13.7" hidden="1" customHeight="1" outlineLevel="2" x14ac:dyDescent="0.2">
      <c r="B54" s="37" t="s">
        <v>70</v>
      </c>
      <c r="D54" s="54">
        <f>407+247+586</f>
        <v>1240</v>
      </c>
      <c r="E54" s="44"/>
      <c r="G54" s="36"/>
    </row>
    <row r="55" spans="1:7" s="40" customFormat="1" ht="13.7" hidden="1" customHeight="1" outlineLevel="2" x14ac:dyDescent="0.2">
      <c r="B55" s="37" t="s">
        <v>71</v>
      </c>
      <c r="D55" s="54">
        <f>11+527+266</f>
        <v>804</v>
      </c>
      <c r="E55" s="44"/>
      <c r="G55" s="36"/>
    </row>
    <row r="56" spans="1:7" s="40" customFormat="1" ht="15" hidden="1" customHeight="1" outlineLevel="1" x14ac:dyDescent="0.2">
      <c r="B56" s="41" t="s">
        <v>48</v>
      </c>
      <c r="C56" s="42"/>
      <c r="D56" s="43">
        <f>SUM(D50:D55)</f>
        <v>10334</v>
      </c>
      <c r="E56" s="44"/>
      <c r="G56" s="40" t="s">
        <v>27</v>
      </c>
    </row>
    <row r="57" spans="1:7" s="40" customFormat="1" ht="13.7" hidden="1" customHeight="1" outlineLevel="2" x14ac:dyDescent="0.2">
      <c r="B57" s="37" t="s">
        <v>49</v>
      </c>
      <c r="D57" s="54">
        <v>11</v>
      </c>
      <c r="E57" s="56"/>
      <c r="G57" s="36" t="s">
        <v>35</v>
      </c>
    </row>
    <row r="58" spans="1:7" s="40" customFormat="1" ht="13.7" hidden="1" customHeight="1" outlineLevel="2" x14ac:dyDescent="0.2">
      <c r="B58" s="37" t="s">
        <v>72</v>
      </c>
      <c r="D58" s="54">
        <v>114</v>
      </c>
      <c r="E58" s="56"/>
      <c r="G58" s="36" t="s">
        <v>35</v>
      </c>
    </row>
    <row r="59" spans="1:7" s="40" customFormat="1" ht="13.7" hidden="1" customHeight="1" outlineLevel="2" x14ac:dyDescent="0.2">
      <c r="B59" s="37" t="s">
        <v>50</v>
      </c>
      <c r="D59" s="54">
        <v>6</v>
      </c>
      <c r="E59" s="56"/>
      <c r="G59" s="36" t="s">
        <v>26</v>
      </c>
    </row>
    <row r="60" spans="1:7" s="40" customFormat="1" ht="15" hidden="1" customHeight="1" outlineLevel="1" x14ac:dyDescent="0.2">
      <c r="B60" s="41" t="s">
        <v>51</v>
      </c>
      <c r="C60" s="42"/>
      <c r="D60" s="43">
        <f>SUM(D57:D59)</f>
        <v>131</v>
      </c>
      <c r="E60" s="44"/>
    </row>
    <row r="61" spans="1:7" s="40" customFormat="1" ht="21.2" customHeight="1" collapsed="1" x14ac:dyDescent="0.2">
      <c r="A61" s="45"/>
      <c r="B61" s="46" t="s">
        <v>3</v>
      </c>
      <c r="C61" s="47"/>
      <c r="D61" s="48">
        <f>+D60+D49+D56+D46</f>
        <v>20860</v>
      </c>
      <c r="E61" s="49"/>
    </row>
    <row r="62" spans="1:7" s="40" customFormat="1" ht="2.25" customHeight="1" x14ac:dyDescent="0.2">
      <c r="A62" s="45"/>
      <c r="B62" s="50"/>
      <c r="C62" s="51"/>
      <c r="D62" s="52"/>
      <c r="E62" s="52"/>
    </row>
    <row r="63" spans="1:7" s="40" customFormat="1" ht="15" hidden="1" customHeight="1" outlineLevel="1" x14ac:dyDescent="0.2">
      <c r="B63" s="41" t="s">
        <v>73</v>
      </c>
      <c r="C63" s="42"/>
      <c r="D63" s="43">
        <v>3402</v>
      </c>
      <c r="E63" s="44"/>
      <c r="G63" s="36" t="s">
        <v>35</v>
      </c>
    </row>
    <row r="64" spans="1:7" s="36" customFormat="1" ht="13.7" hidden="1" customHeight="1" outlineLevel="2" x14ac:dyDescent="0.2">
      <c r="B64" s="37" t="s">
        <v>74</v>
      </c>
      <c r="D64" s="38">
        <v>213</v>
      </c>
      <c r="E64" s="39"/>
      <c r="G64" s="55"/>
    </row>
    <row r="65" spans="1:7" s="36" customFormat="1" ht="13.7" hidden="1" customHeight="1" outlineLevel="2" x14ac:dyDescent="0.2">
      <c r="B65" s="37" t="s">
        <v>75</v>
      </c>
      <c r="D65" s="38">
        <v>8249</v>
      </c>
      <c r="E65" s="39"/>
    </row>
    <row r="66" spans="1:7" s="40" customFormat="1" ht="15" hidden="1" customHeight="1" outlineLevel="1" x14ac:dyDescent="0.2">
      <c r="B66" s="41" t="s">
        <v>54</v>
      </c>
      <c r="C66" s="42"/>
      <c r="D66" s="43">
        <f>SUM(D64:D65)</f>
        <v>8462</v>
      </c>
      <c r="E66" s="44"/>
      <c r="G66" s="40" t="s">
        <v>35</v>
      </c>
    </row>
    <row r="67" spans="1:7" s="36" customFormat="1" ht="13.7" hidden="1" customHeight="1" outlineLevel="2" x14ac:dyDescent="0.2">
      <c r="B67" s="37" t="s">
        <v>76</v>
      </c>
      <c r="D67" s="38">
        <v>126244</v>
      </c>
      <c r="E67" s="39"/>
    </row>
    <row r="68" spans="1:7" s="36" customFormat="1" ht="13.7" hidden="1" customHeight="1" outlineLevel="2" x14ac:dyDescent="0.2">
      <c r="B68" s="37" t="s">
        <v>77</v>
      </c>
      <c r="D68" s="38">
        <v>203572</v>
      </c>
      <c r="E68" s="39"/>
    </row>
    <row r="69" spans="1:7" s="36" customFormat="1" ht="13.7" hidden="1" customHeight="1" outlineLevel="2" x14ac:dyDescent="0.2">
      <c r="B69" s="37" t="s">
        <v>78</v>
      </c>
      <c r="D69" s="38">
        <v>131691</v>
      </c>
      <c r="E69" s="39"/>
    </row>
    <row r="70" spans="1:7" s="36" customFormat="1" ht="13.7" hidden="1" customHeight="1" outlineLevel="2" x14ac:dyDescent="0.2">
      <c r="B70" s="37" t="s">
        <v>79</v>
      </c>
      <c r="D70" s="38">
        <v>21971</v>
      </c>
      <c r="E70" s="39"/>
    </row>
    <row r="71" spans="1:7" s="40" customFormat="1" ht="15" hidden="1" customHeight="1" outlineLevel="1" x14ac:dyDescent="0.2">
      <c r="B71" s="41" t="s">
        <v>48</v>
      </c>
      <c r="C71" s="42"/>
      <c r="D71" s="43">
        <f>SUM(D67:D70)</f>
        <v>483478</v>
      </c>
      <c r="E71" s="44"/>
      <c r="G71" s="40" t="s">
        <v>27</v>
      </c>
    </row>
    <row r="72" spans="1:7" s="36" customFormat="1" ht="13.7" hidden="1" customHeight="1" outlineLevel="2" x14ac:dyDescent="0.2">
      <c r="B72" s="37" t="s">
        <v>49</v>
      </c>
      <c r="D72" s="38">
        <v>462</v>
      </c>
      <c r="E72" s="39"/>
      <c r="G72" s="36" t="s">
        <v>35</v>
      </c>
    </row>
    <row r="73" spans="1:7" s="36" customFormat="1" ht="13.7" hidden="1" customHeight="1" outlineLevel="2" x14ac:dyDescent="0.2">
      <c r="B73" s="37" t="s">
        <v>80</v>
      </c>
      <c r="D73" s="38">
        <v>831</v>
      </c>
      <c r="E73" s="39"/>
      <c r="G73" s="55" t="s">
        <v>35</v>
      </c>
    </row>
    <row r="74" spans="1:7" s="36" customFormat="1" ht="13.7" hidden="1" customHeight="1" outlineLevel="2" x14ac:dyDescent="0.2">
      <c r="B74" s="37" t="s">
        <v>81</v>
      </c>
      <c r="D74" s="38">
        <v>3719</v>
      </c>
      <c r="E74" s="39"/>
      <c r="G74" s="36" t="s">
        <v>26</v>
      </c>
    </row>
    <row r="75" spans="1:7" s="36" customFormat="1" ht="13.7" hidden="1" customHeight="1" outlineLevel="2" x14ac:dyDescent="0.2">
      <c r="B75" s="37" t="s">
        <v>50</v>
      </c>
      <c r="D75" s="38">
        <v>2099</v>
      </c>
      <c r="E75" s="39"/>
      <c r="G75" s="36" t="s">
        <v>26</v>
      </c>
    </row>
    <row r="76" spans="1:7" s="40" customFormat="1" ht="15" hidden="1" customHeight="1" outlineLevel="1" x14ac:dyDescent="0.2">
      <c r="B76" s="41" t="s">
        <v>51</v>
      </c>
      <c r="C76" s="42"/>
      <c r="D76" s="43">
        <f>SUM(D72:D75)</f>
        <v>7111</v>
      </c>
      <c r="E76" s="44"/>
    </row>
    <row r="77" spans="1:7" s="40" customFormat="1" ht="21.2" customHeight="1" collapsed="1" x14ac:dyDescent="0.2">
      <c r="A77" s="45"/>
      <c r="B77" s="46" t="s">
        <v>4</v>
      </c>
      <c r="C77" s="47"/>
      <c r="D77" s="48">
        <f>+D76+D71+D66+D63</f>
        <v>502453</v>
      </c>
      <c r="E77" s="49"/>
    </row>
    <row r="78" spans="1:7" s="40" customFormat="1" ht="2.25" customHeight="1" x14ac:dyDescent="0.2">
      <c r="A78" s="45"/>
      <c r="B78" s="50"/>
      <c r="C78" s="51"/>
      <c r="D78" s="52"/>
      <c r="E78" s="52"/>
    </row>
    <row r="79" spans="1:7" s="40" customFormat="1" ht="13.7" customHeight="1" outlineLevel="2" x14ac:dyDescent="0.2">
      <c r="B79" s="37" t="s">
        <v>52</v>
      </c>
      <c r="C79" s="36"/>
      <c r="D79" s="38">
        <v>290</v>
      </c>
      <c r="E79" s="44"/>
      <c r="G79" s="36"/>
    </row>
    <row r="80" spans="1:7" s="40" customFormat="1" ht="13.7" customHeight="1" outlineLevel="2" x14ac:dyDescent="0.2">
      <c r="B80" s="37" t="s">
        <v>53</v>
      </c>
      <c r="C80" s="36"/>
      <c r="D80" s="38">
        <v>2454</v>
      </c>
      <c r="E80" s="44"/>
      <c r="G80" s="36"/>
    </row>
    <row r="81" spans="1:8" s="40" customFormat="1" ht="13.7" customHeight="1" outlineLevel="2" x14ac:dyDescent="0.2">
      <c r="B81" s="37" t="s">
        <v>82</v>
      </c>
      <c r="C81" s="36"/>
      <c r="D81" s="38">
        <v>424</v>
      </c>
      <c r="E81" s="44"/>
    </row>
    <row r="82" spans="1:8" s="40" customFormat="1" ht="15" customHeight="1" outlineLevel="1" x14ac:dyDescent="0.2">
      <c r="B82" s="41" t="s">
        <v>54</v>
      </c>
      <c r="C82" s="42"/>
      <c r="D82" s="43">
        <f>SUM(D79:D81)</f>
        <v>3168</v>
      </c>
      <c r="E82" s="44"/>
      <c r="G82" s="36" t="s">
        <v>35</v>
      </c>
    </row>
    <row r="83" spans="1:8" s="40" customFormat="1" ht="13.7" customHeight="1" outlineLevel="2" x14ac:dyDescent="0.2">
      <c r="B83" s="37" t="s">
        <v>83</v>
      </c>
      <c r="C83" s="36"/>
      <c r="D83" s="38">
        <v>49274</v>
      </c>
      <c r="E83" s="44"/>
      <c r="G83" s="36"/>
    </row>
    <row r="84" spans="1:8" s="36" customFormat="1" ht="13.7" customHeight="1" outlineLevel="2" x14ac:dyDescent="0.2">
      <c r="B84" s="37" t="s">
        <v>84</v>
      </c>
      <c r="D84" s="38">
        <v>101901</v>
      </c>
      <c r="E84" s="39"/>
    </row>
    <row r="85" spans="1:8" s="36" customFormat="1" ht="13.7" customHeight="1" outlineLevel="2" x14ac:dyDescent="0.2">
      <c r="B85" s="37" t="s">
        <v>85</v>
      </c>
      <c r="D85" s="38">
        <v>10737</v>
      </c>
      <c r="E85" s="39"/>
    </row>
    <row r="86" spans="1:8" s="36" customFormat="1" ht="15" customHeight="1" outlineLevel="1" x14ac:dyDescent="0.2">
      <c r="B86" s="41" t="s">
        <v>48</v>
      </c>
      <c r="C86" s="42"/>
      <c r="D86" s="43">
        <f>SUM(D83:D85)</f>
        <v>161912</v>
      </c>
      <c r="E86" s="39"/>
      <c r="G86" s="40" t="s">
        <v>27</v>
      </c>
      <c r="H86" s="40"/>
    </row>
    <row r="87" spans="1:8" s="40" customFormat="1" ht="13.7" customHeight="1" outlineLevel="2" x14ac:dyDescent="0.2">
      <c r="B87" s="37" t="s">
        <v>50</v>
      </c>
      <c r="C87" s="36"/>
      <c r="D87" s="38">
        <v>2441</v>
      </c>
      <c r="E87" s="44"/>
    </row>
    <row r="88" spans="1:8" s="40" customFormat="1" ht="15" customHeight="1" outlineLevel="1" x14ac:dyDescent="0.2">
      <c r="B88" s="41" t="s">
        <v>51</v>
      </c>
      <c r="C88" s="42"/>
      <c r="D88" s="43">
        <f>+D87</f>
        <v>2441</v>
      </c>
      <c r="E88" s="44"/>
      <c r="G88" s="40" t="s">
        <v>26</v>
      </c>
    </row>
    <row r="89" spans="1:8" s="40" customFormat="1" ht="21.2" customHeight="1" x14ac:dyDescent="0.2">
      <c r="A89" s="45"/>
      <c r="B89" s="46" t="s">
        <v>13</v>
      </c>
      <c r="C89" s="47"/>
      <c r="D89" s="48">
        <v>167521</v>
      </c>
      <c r="E89" s="49"/>
    </row>
    <row r="90" spans="1:8" s="40" customFormat="1" ht="2.25" customHeight="1" x14ac:dyDescent="0.2">
      <c r="A90" s="45"/>
      <c r="B90" s="50"/>
      <c r="C90" s="51"/>
      <c r="D90" s="52"/>
      <c r="E90" s="52"/>
    </row>
    <row r="91" spans="1:8" s="57" customFormat="1" ht="13.7" hidden="1" customHeight="1" outlineLevel="2" x14ac:dyDescent="0.2">
      <c r="B91" s="37" t="s">
        <v>52</v>
      </c>
      <c r="C91" s="36"/>
      <c r="D91" s="38">
        <v>70</v>
      </c>
      <c r="E91" s="44"/>
      <c r="G91" s="36"/>
    </row>
    <row r="92" spans="1:8" s="36" customFormat="1" ht="13.7" hidden="1" customHeight="1" outlineLevel="2" x14ac:dyDescent="0.2">
      <c r="B92" s="37" t="s">
        <v>53</v>
      </c>
      <c r="D92" s="38">
        <v>616</v>
      </c>
      <c r="E92" s="39"/>
    </row>
    <row r="93" spans="1:8" s="36" customFormat="1" ht="13.7" hidden="1" customHeight="1" outlineLevel="2" x14ac:dyDescent="0.2">
      <c r="B93" s="37" t="s">
        <v>86</v>
      </c>
      <c r="D93" s="38">
        <v>974</v>
      </c>
      <c r="E93" s="39"/>
      <c r="G93" s="55"/>
    </row>
    <row r="94" spans="1:8" s="57" customFormat="1" ht="15" hidden="1" customHeight="1" outlineLevel="1" x14ac:dyDescent="0.2">
      <c r="B94" s="41" t="s">
        <v>54</v>
      </c>
      <c r="C94" s="42"/>
      <c r="D94" s="43">
        <f>SUM(D91:D93)</f>
        <v>1660</v>
      </c>
      <c r="E94" s="44"/>
      <c r="G94" s="36" t="s">
        <v>35</v>
      </c>
    </row>
    <row r="95" spans="1:8" s="36" customFormat="1" ht="13.7" hidden="1" customHeight="1" outlineLevel="2" x14ac:dyDescent="0.2">
      <c r="B95" s="37" t="s">
        <v>83</v>
      </c>
      <c r="D95" s="38">
        <v>27852</v>
      </c>
      <c r="E95" s="39"/>
    </row>
    <row r="96" spans="1:8" s="36" customFormat="1" ht="13.7" hidden="1" customHeight="1" outlineLevel="2" x14ac:dyDescent="0.2">
      <c r="B96" s="37" t="s">
        <v>84</v>
      </c>
      <c r="D96" s="38">
        <v>24645</v>
      </c>
      <c r="E96" s="39"/>
    </row>
    <row r="97" spans="1:7" s="36" customFormat="1" ht="13.7" hidden="1" customHeight="1" outlineLevel="2" x14ac:dyDescent="0.2">
      <c r="B97" s="37" t="s">
        <v>85</v>
      </c>
      <c r="D97" s="38">
        <v>307</v>
      </c>
      <c r="E97" s="39"/>
      <c r="G97" s="58"/>
    </row>
    <row r="98" spans="1:7" s="57" customFormat="1" ht="15" hidden="1" customHeight="1" outlineLevel="1" x14ac:dyDescent="0.2">
      <c r="B98" s="41" t="s">
        <v>48</v>
      </c>
      <c r="C98" s="42"/>
      <c r="D98" s="43">
        <f>SUM(D95:D97)</f>
        <v>52804</v>
      </c>
      <c r="E98" s="44"/>
      <c r="G98" s="40" t="s">
        <v>27</v>
      </c>
    </row>
    <row r="99" spans="1:7" s="57" customFormat="1" ht="13.7" hidden="1" customHeight="1" outlineLevel="2" x14ac:dyDescent="0.2">
      <c r="B99" s="37" t="s">
        <v>49</v>
      </c>
      <c r="C99" s="36"/>
      <c r="D99" s="38">
        <v>4</v>
      </c>
      <c r="E99" s="44"/>
      <c r="G99" s="36" t="s">
        <v>35</v>
      </c>
    </row>
    <row r="100" spans="1:7" s="57" customFormat="1" ht="15" hidden="1" customHeight="1" outlineLevel="1" x14ac:dyDescent="0.2">
      <c r="B100" s="41" t="s">
        <v>51</v>
      </c>
      <c r="C100" s="42"/>
      <c r="D100" s="43">
        <f>+D99</f>
        <v>4</v>
      </c>
      <c r="E100" s="44"/>
      <c r="G100" s="36"/>
    </row>
    <row r="101" spans="1:7" s="59" customFormat="1" ht="21.2" customHeight="1" collapsed="1" x14ac:dyDescent="0.2">
      <c r="A101" s="45"/>
      <c r="B101" s="46" t="s">
        <v>14</v>
      </c>
      <c r="C101" s="47"/>
      <c r="D101" s="48">
        <f>+D98+D94+D100</f>
        <v>54468</v>
      </c>
      <c r="E101" s="49"/>
      <c r="G101" s="40"/>
    </row>
    <row r="102" spans="1:7" s="40" customFormat="1" ht="2.25" customHeight="1" x14ac:dyDescent="0.2">
      <c r="A102" s="45"/>
      <c r="B102" s="50"/>
      <c r="C102" s="51"/>
      <c r="D102" s="52"/>
      <c r="E102" s="52"/>
    </row>
    <row r="103" spans="1:7" s="57" customFormat="1" ht="13.7" hidden="1" customHeight="1" outlineLevel="2" x14ac:dyDescent="0.2">
      <c r="B103" s="37" t="s">
        <v>52</v>
      </c>
      <c r="C103" s="36"/>
      <c r="D103" s="38">
        <v>127</v>
      </c>
      <c r="E103" s="44"/>
      <c r="G103" s="36"/>
    </row>
    <row r="104" spans="1:7" s="36" customFormat="1" ht="13.7" hidden="1" customHeight="1" outlineLevel="2" x14ac:dyDescent="0.2">
      <c r="B104" s="37" t="s">
        <v>53</v>
      </c>
      <c r="D104" s="38">
        <v>197</v>
      </c>
      <c r="E104" s="39"/>
    </row>
    <row r="105" spans="1:7" s="40" customFormat="1" ht="15" hidden="1" customHeight="1" outlineLevel="1" x14ac:dyDescent="0.2">
      <c r="B105" s="41" t="s">
        <v>54</v>
      </c>
      <c r="C105" s="42"/>
      <c r="D105" s="43">
        <f>+D103+D104</f>
        <v>324</v>
      </c>
      <c r="E105" s="44"/>
      <c r="G105" s="36" t="s">
        <v>35</v>
      </c>
    </row>
    <row r="106" spans="1:7" s="36" customFormat="1" ht="13.7" hidden="1" customHeight="1" outlineLevel="2" x14ac:dyDescent="0.2">
      <c r="B106" s="37" t="s">
        <v>79</v>
      </c>
      <c r="D106" s="38">
        <v>1177</v>
      </c>
      <c r="E106" s="39"/>
    </row>
    <row r="107" spans="1:7" s="36" customFormat="1" ht="13.7" hidden="1" customHeight="1" outlineLevel="2" x14ac:dyDescent="0.2">
      <c r="B107" s="37" t="s">
        <v>78</v>
      </c>
      <c r="D107" s="38">
        <v>937</v>
      </c>
      <c r="E107" s="39"/>
    </row>
    <row r="108" spans="1:7" s="40" customFormat="1" ht="15" hidden="1" customHeight="1" outlineLevel="1" x14ac:dyDescent="0.2">
      <c r="B108" s="41" t="s">
        <v>48</v>
      </c>
      <c r="C108" s="42"/>
      <c r="D108" s="43">
        <f>SUM(D106:D107)</f>
        <v>2114</v>
      </c>
      <c r="E108" s="44"/>
      <c r="G108" s="40" t="s">
        <v>27</v>
      </c>
    </row>
    <row r="109" spans="1:7" s="40" customFormat="1" ht="21.2" customHeight="1" collapsed="1" x14ac:dyDescent="0.2">
      <c r="A109" s="45"/>
      <c r="B109" s="46" t="s">
        <v>15</v>
      </c>
      <c r="C109" s="47"/>
      <c r="D109" s="48">
        <f>+D108+D105</f>
        <v>2438</v>
      </c>
      <c r="E109" s="49"/>
    </row>
    <row r="110" spans="1:7" s="40" customFormat="1" ht="2.25" customHeight="1" x14ac:dyDescent="0.2">
      <c r="A110" s="45"/>
      <c r="B110" s="50"/>
      <c r="C110" s="51"/>
      <c r="D110" s="52"/>
      <c r="E110" s="52"/>
    </row>
    <row r="111" spans="1:7" s="40" customFormat="1" ht="15" hidden="1" customHeight="1" outlineLevel="1" x14ac:dyDescent="0.2">
      <c r="B111" s="41" t="s">
        <v>87</v>
      </c>
      <c r="C111" s="42"/>
      <c r="D111" s="43">
        <v>8012</v>
      </c>
      <c r="E111" s="44"/>
      <c r="G111" s="36" t="s">
        <v>35</v>
      </c>
    </row>
    <row r="112" spans="1:7" s="36" customFormat="1" ht="13.7" hidden="1" customHeight="1" outlineLevel="2" x14ac:dyDescent="0.2">
      <c r="B112" s="37" t="s">
        <v>88</v>
      </c>
      <c r="D112" s="38">
        <v>608345</v>
      </c>
      <c r="E112" s="39"/>
    </row>
    <row r="113" spans="1:7" s="36" customFormat="1" ht="13.7" hidden="1" customHeight="1" outlineLevel="2" x14ac:dyDescent="0.2">
      <c r="B113" s="37" t="s">
        <v>89</v>
      </c>
      <c r="D113" s="38">
        <v>62499</v>
      </c>
      <c r="E113" s="39"/>
    </row>
    <row r="114" spans="1:7" s="36" customFormat="1" ht="13.7" hidden="1" customHeight="1" outlineLevel="2" x14ac:dyDescent="0.2">
      <c r="B114" s="37" t="s">
        <v>90</v>
      </c>
      <c r="D114" s="38">
        <v>13334</v>
      </c>
      <c r="E114" s="39"/>
    </row>
    <row r="115" spans="1:7" s="36" customFormat="1" ht="13.7" hidden="1" customHeight="1" outlineLevel="2" x14ac:dyDescent="0.2">
      <c r="B115" s="37" t="s">
        <v>91</v>
      </c>
      <c r="D115" s="38">
        <v>24629</v>
      </c>
      <c r="E115" s="39"/>
    </row>
    <row r="116" spans="1:7" s="36" customFormat="1" ht="13.7" hidden="1" customHeight="1" outlineLevel="2" x14ac:dyDescent="0.2">
      <c r="B116" s="37" t="s">
        <v>92</v>
      </c>
      <c r="D116" s="38">
        <v>58519</v>
      </c>
      <c r="E116" s="39"/>
    </row>
    <row r="117" spans="1:7" s="36" customFormat="1" ht="13.7" hidden="1" customHeight="1" outlineLevel="2" x14ac:dyDescent="0.2">
      <c r="B117" s="37" t="s">
        <v>93</v>
      </c>
      <c r="D117" s="38">
        <v>737</v>
      </c>
      <c r="E117" s="39"/>
    </row>
    <row r="118" spans="1:7" s="36" customFormat="1" ht="13.7" hidden="1" customHeight="1" outlineLevel="2" x14ac:dyDescent="0.2">
      <c r="B118" s="37" t="s">
        <v>94</v>
      </c>
      <c r="D118" s="38">
        <v>35209</v>
      </c>
      <c r="E118" s="39"/>
    </row>
    <row r="119" spans="1:7" s="36" customFormat="1" ht="15" hidden="1" customHeight="1" outlineLevel="1" x14ac:dyDescent="0.2">
      <c r="B119" s="41" t="s">
        <v>95</v>
      </c>
      <c r="C119" s="42"/>
      <c r="D119" s="43">
        <f>SUM(D112:D118)</f>
        <v>803272</v>
      </c>
      <c r="E119" s="39"/>
      <c r="G119" s="36" t="s">
        <v>96</v>
      </c>
    </row>
    <row r="120" spans="1:7" s="36" customFormat="1" ht="13.7" hidden="1" customHeight="1" outlineLevel="2" x14ac:dyDescent="0.2">
      <c r="B120" s="37" t="s">
        <v>97</v>
      </c>
      <c r="D120" s="38">
        <v>189843</v>
      </c>
      <c r="E120" s="39"/>
    </row>
    <row r="121" spans="1:7" s="36" customFormat="1" ht="13.7" hidden="1" customHeight="1" outlineLevel="2" x14ac:dyDescent="0.2">
      <c r="B121" s="37" t="s">
        <v>98</v>
      </c>
      <c r="D121" s="38">
        <v>1342</v>
      </c>
      <c r="E121" s="39"/>
    </row>
    <row r="122" spans="1:7" s="36" customFormat="1" ht="13.7" hidden="1" customHeight="1" outlineLevel="2" x14ac:dyDescent="0.2">
      <c r="B122" s="37" t="s">
        <v>99</v>
      </c>
      <c r="D122" s="38">
        <v>13120</v>
      </c>
      <c r="E122" s="39"/>
    </row>
    <row r="123" spans="1:7" s="40" customFormat="1" ht="15" hidden="1" customHeight="1" outlineLevel="1" x14ac:dyDescent="0.2">
      <c r="B123" s="41" t="s">
        <v>100</v>
      </c>
      <c r="C123" s="42"/>
      <c r="D123" s="43">
        <f>SUM(D120:D122)</f>
        <v>204305</v>
      </c>
      <c r="E123" s="44"/>
      <c r="G123" s="40" t="s">
        <v>27</v>
      </c>
    </row>
    <row r="124" spans="1:7" s="40" customFormat="1" ht="21.2" customHeight="1" collapsed="1" x14ac:dyDescent="0.2">
      <c r="A124" s="45"/>
      <c r="B124" s="46" t="s">
        <v>17</v>
      </c>
      <c r="C124" s="47"/>
      <c r="D124" s="48">
        <f>+D123+D119+D111</f>
        <v>1015589</v>
      </c>
      <c r="E124" s="49"/>
    </row>
    <row r="125" spans="1:7" s="40" customFormat="1" ht="2.25" customHeight="1" x14ac:dyDescent="0.2">
      <c r="A125" s="45"/>
      <c r="B125" s="50"/>
      <c r="C125" s="51"/>
      <c r="D125" s="52"/>
      <c r="E125" s="52"/>
    </row>
    <row r="126" spans="1:7" s="40" customFormat="1" ht="15" hidden="1" customHeight="1" outlineLevel="1" x14ac:dyDescent="0.2">
      <c r="B126" s="41" t="s">
        <v>75</v>
      </c>
      <c r="C126" s="42"/>
      <c r="D126" s="43">
        <v>13</v>
      </c>
      <c r="E126" s="44"/>
      <c r="G126" s="36" t="s">
        <v>35</v>
      </c>
    </row>
    <row r="127" spans="1:7" s="36" customFormat="1" ht="13.7" hidden="1" customHeight="1" outlineLevel="2" x14ac:dyDescent="0.2">
      <c r="B127" s="37" t="s">
        <v>101</v>
      </c>
      <c r="D127" s="38">
        <v>5931</v>
      </c>
      <c r="E127" s="39"/>
    </row>
    <row r="128" spans="1:7" s="36" customFormat="1" ht="13.7" hidden="1" customHeight="1" outlineLevel="2" x14ac:dyDescent="0.2">
      <c r="B128" s="37" t="s">
        <v>102</v>
      </c>
      <c r="D128" s="38">
        <v>1098</v>
      </c>
      <c r="E128" s="39"/>
    </row>
    <row r="129" spans="1:7" s="36" customFormat="1" ht="13.7" hidden="1" customHeight="1" outlineLevel="2" x14ac:dyDescent="0.2">
      <c r="B129" s="37" t="s">
        <v>103</v>
      </c>
      <c r="D129" s="38">
        <v>110</v>
      </c>
      <c r="E129" s="39"/>
    </row>
    <row r="130" spans="1:7" s="36" customFormat="1" ht="15" hidden="1" customHeight="1" outlineLevel="1" x14ac:dyDescent="0.2">
      <c r="B130" s="41" t="s">
        <v>104</v>
      </c>
      <c r="C130" s="42"/>
      <c r="D130" s="43">
        <f>SUM(D127:D129)</f>
        <v>7139</v>
      </c>
      <c r="E130" s="39"/>
      <c r="G130" s="36" t="s">
        <v>96</v>
      </c>
    </row>
    <row r="131" spans="1:7" s="36" customFormat="1" ht="13.7" hidden="1" customHeight="1" outlineLevel="2" x14ac:dyDescent="0.2">
      <c r="B131" s="37" t="s">
        <v>105</v>
      </c>
      <c r="D131" s="38">
        <v>1317</v>
      </c>
      <c r="E131" s="39"/>
    </row>
    <row r="132" spans="1:7" s="36" customFormat="1" ht="13.7" hidden="1" customHeight="1" outlineLevel="2" x14ac:dyDescent="0.2">
      <c r="B132" s="37" t="s">
        <v>106</v>
      </c>
      <c r="D132" s="38">
        <v>409</v>
      </c>
      <c r="E132" s="39"/>
    </row>
    <row r="133" spans="1:7" s="36" customFormat="1" ht="13.7" hidden="1" customHeight="1" outlineLevel="2" x14ac:dyDescent="0.2">
      <c r="B133" s="37" t="s">
        <v>107</v>
      </c>
      <c r="D133" s="38">
        <v>66</v>
      </c>
      <c r="E133" s="39"/>
    </row>
    <row r="134" spans="1:7" s="36" customFormat="1" ht="13.7" hidden="1" customHeight="1" outlineLevel="2" x14ac:dyDescent="0.2">
      <c r="B134" s="37" t="s">
        <v>108</v>
      </c>
      <c r="D134" s="38">
        <v>97</v>
      </c>
      <c r="E134" s="39"/>
    </row>
    <row r="135" spans="1:7" s="36" customFormat="1" ht="13.7" hidden="1" customHeight="1" outlineLevel="2" x14ac:dyDescent="0.2">
      <c r="B135" s="37" t="s">
        <v>109</v>
      </c>
      <c r="D135" s="38">
        <v>39</v>
      </c>
      <c r="E135" s="39"/>
    </row>
    <row r="136" spans="1:7" s="36" customFormat="1" ht="13.7" hidden="1" customHeight="1" outlineLevel="2" x14ac:dyDescent="0.2">
      <c r="B136" s="37" t="s">
        <v>110</v>
      </c>
      <c r="D136" s="38">
        <v>2</v>
      </c>
      <c r="E136" s="39"/>
    </row>
    <row r="137" spans="1:7" s="40" customFormat="1" ht="15" hidden="1" customHeight="1" outlineLevel="1" x14ac:dyDescent="0.2">
      <c r="B137" s="41" t="s">
        <v>111</v>
      </c>
      <c r="C137" s="42"/>
      <c r="D137" s="43">
        <f>SUM(D131:D136)</f>
        <v>1930</v>
      </c>
      <c r="E137" s="44"/>
      <c r="G137" s="36" t="s">
        <v>27</v>
      </c>
    </row>
    <row r="138" spans="1:7" s="40" customFormat="1" ht="21.2" customHeight="1" collapsed="1" x14ac:dyDescent="0.2">
      <c r="A138" s="45"/>
      <c r="B138" s="46" t="s">
        <v>5</v>
      </c>
      <c r="C138" s="47"/>
      <c r="D138" s="48">
        <f>+D137+D130+D126</f>
        <v>9082</v>
      </c>
      <c r="E138" s="49"/>
    </row>
    <row r="139" spans="1:7" s="40" customFormat="1" ht="2.25" customHeight="1" x14ac:dyDescent="0.2">
      <c r="A139" s="45"/>
      <c r="B139" s="50"/>
      <c r="C139" s="51"/>
      <c r="D139" s="52"/>
      <c r="E139" s="52"/>
    </row>
    <row r="140" spans="1:7" s="40" customFormat="1" ht="13.7" hidden="1" customHeight="1" outlineLevel="2" x14ac:dyDescent="0.2">
      <c r="B140" s="37" t="s">
        <v>53</v>
      </c>
      <c r="C140" s="36"/>
      <c r="D140" s="38">
        <v>255</v>
      </c>
      <c r="E140" s="44"/>
    </row>
    <row r="141" spans="1:7" s="40" customFormat="1" ht="15" hidden="1" customHeight="1" outlineLevel="1" x14ac:dyDescent="0.2">
      <c r="B141" s="41" t="s">
        <v>54</v>
      </c>
      <c r="C141" s="42"/>
      <c r="D141" s="43">
        <f>+D140</f>
        <v>255</v>
      </c>
      <c r="E141" s="44"/>
      <c r="G141" s="36" t="s">
        <v>35</v>
      </c>
    </row>
    <row r="142" spans="1:7" s="40" customFormat="1" ht="13.7" hidden="1" customHeight="1" outlineLevel="2" x14ac:dyDescent="0.2">
      <c r="B142" s="37" t="s">
        <v>101</v>
      </c>
      <c r="C142" s="36"/>
      <c r="D142" s="38">
        <v>30482</v>
      </c>
      <c r="E142" s="44"/>
    </row>
    <row r="143" spans="1:7" s="36" customFormat="1" ht="13.7" hidden="1" customHeight="1" outlineLevel="2" x14ac:dyDescent="0.2">
      <c r="B143" s="37" t="s">
        <v>112</v>
      </c>
      <c r="D143" s="38">
        <v>30</v>
      </c>
      <c r="E143" s="39"/>
    </row>
    <row r="144" spans="1:7" s="36" customFormat="1" ht="13.7" hidden="1" customHeight="1" outlineLevel="2" x14ac:dyDescent="0.2">
      <c r="B144" s="37" t="s">
        <v>63</v>
      </c>
      <c r="D144" s="38">
        <v>23716</v>
      </c>
      <c r="E144" s="39"/>
    </row>
    <row r="145" spans="1:7" s="40" customFormat="1" ht="15" hidden="1" customHeight="1" outlineLevel="1" x14ac:dyDescent="0.2">
      <c r="B145" s="41" t="s">
        <v>113</v>
      </c>
      <c r="C145" s="42"/>
      <c r="D145" s="43">
        <f>SUM(D142:D144)</f>
        <v>54228</v>
      </c>
      <c r="E145" s="44"/>
      <c r="G145" s="40" t="s">
        <v>28</v>
      </c>
    </row>
    <row r="146" spans="1:7" s="40" customFormat="1" ht="13.7" hidden="1" customHeight="1" outlineLevel="2" x14ac:dyDescent="0.2">
      <c r="B146" s="37" t="s">
        <v>108</v>
      </c>
      <c r="C146" s="36"/>
      <c r="D146" s="38">
        <v>3162</v>
      </c>
      <c r="E146" s="44"/>
    </row>
    <row r="147" spans="1:7" s="36" customFormat="1" ht="13.7" hidden="1" customHeight="1" outlineLevel="2" x14ac:dyDescent="0.2">
      <c r="B147" s="37" t="s">
        <v>76</v>
      </c>
      <c r="D147" s="38">
        <v>17281</v>
      </c>
      <c r="E147" s="39"/>
    </row>
    <row r="148" spans="1:7" s="36" customFormat="1" ht="13.7" hidden="1" customHeight="1" outlineLevel="2" x14ac:dyDescent="0.2">
      <c r="B148" s="37" t="s">
        <v>77</v>
      </c>
      <c r="D148" s="38">
        <v>25863</v>
      </c>
      <c r="E148" s="39"/>
    </row>
    <row r="149" spans="1:7" s="36" customFormat="1" ht="13.7" hidden="1" customHeight="1" outlineLevel="2" x14ac:dyDescent="0.2">
      <c r="B149" s="37" t="s">
        <v>78</v>
      </c>
      <c r="D149" s="38">
        <v>6152</v>
      </c>
      <c r="E149" s="39"/>
    </row>
    <row r="150" spans="1:7" s="36" customFormat="1" ht="15" hidden="1" customHeight="1" outlineLevel="1" x14ac:dyDescent="0.2">
      <c r="B150" s="41" t="s">
        <v>48</v>
      </c>
      <c r="C150" s="42"/>
      <c r="D150" s="43">
        <f>SUM(D146:D149)</f>
        <v>52458</v>
      </c>
      <c r="E150" s="39"/>
      <c r="G150" s="40" t="s">
        <v>27</v>
      </c>
    </row>
    <row r="151" spans="1:7" s="36" customFormat="1" ht="13.7" hidden="1" customHeight="1" outlineLevel="2" x14ac:dyDescent="0.2">
      <c r="B151" s="37" t="s">
        <v>49</v>
      </c>
      <c r="D151" s="38">
        <v>65</v>
      </c>
      <c r="E151" s="39"/>
      <c r="G151" s="36" t="s">
        <v>35</v>
      </c>
    </row>
    <row r="152" spans="1:7" s="36" customFormat="1" ht="13.7" hidden="1" customHeight="1" outlineLevel="2" x14ac:dyDescent="0.2">
      <c r="B152" s="37" t="s">
        <v>114</v>
      </c>
      <c r="D152" s="38">
        <v>1388</v>
      </c>
      <c r="E152" s="39"/>
      <c r="G152" s="36" t="s">
        <v>26</v>
      </c>
    </row>
    <row r="153" spans="1:7" s="36" customFormat="1" ht="13.7" hidden="1" customHeight="1" outlineLevel="2" x14ac:dyDescent="0.2">
      <c r="B153" s="37" t="s">
        <v>50</v>
      </c>
      <c r="D153" s="38">
        <v>106</v>
      </c>
      <c r="E153" s="39"/>
      <c r="G153" s="36" t="s">
        <v>26</v>
      </c>
    </row>
    <row r="154" spans="1:7" s="40" customFormat="1" ht="15" hidden="1" customHeight="1" outlineLevel="1" x14ac:dyDescent="0.2">
      <c r="B154" s="41" t="s">
        <v>51</v>
      </c>
      <c r="C154" s="42"/>
      <c r="D154" s="43">
        <f>SUM(D151:D153)</f>
        <v>1559</v>
      </c>
      <c r="E154" s="44"/>
    </row>
    <row r="155" spans="1:7" s="40" customFormat="1" ht="21.2" customHeight="1" collapsed="1" x14ac:dyDescent="0.2">
      <c r="A155" s="45"/>
      <c r="B155" s="46" t="s">
        <v>18</v>
      </c>
      <c r="C155" s="47"/>
      <c r="D155" s="48">
        <f>+D154+D145+D150+D141</f>
        <v>108500</v>
      </c>
      <c r="E155" s="49"/>
    </row>
    <row r="156" spans="1:7" s="40" customFormat="1" ht="2.25" customHeight="1" x14ac:dyDescent="0.2">
      <c r="A156" s="45"/>
      <c r="B156" s="50"/>
      <c r="C156" s="51"/>
      <c r="D156" s="52"/>
      <c r="E156" s="52"/>
    </row>
    <row r="157" spans="1:7" s="40" customFormat="1" ht="13.7" hidden="1" customHeight="1" outlineLevel="2" x14ac:dyDescent="0.2">
      <c r="B157" s="37" t="s">
        <v>158</v>
      </c>
      <c r="C157" s="36"/>
      <c r="D157" s="38">
        <v>2</v>
      </c>
      <c r="E157" s="44"/>
    </row>
    <row r="158" spans="1:7" s="57" customFormat="1" ht="13.7" hidden="1" customHeight="1" outlineLevel="2" x14ac:dyDescent="0.2">
      <c r="B158" s="37" t="s">
        <v>159</v>
      </c>
      <c r="C158" s="36"/>
      <c r="D158" s="38">
        <v>9</v>
      </c>
      <c r="E158" s="44"/>
      <c r="G158" s="40"/>
    </row>
    <row r="159" spans="1:7" s="57" customFormat="1" ht="13.7" hidden="1" customHeight="1" outlineLevel="2" x14ac:dyDescent="0.2">
      <c r="B159" s="37" t="s">
        <v>160</v>
      </c>
      <c r="C159" s="36"/>
      <c r="D159" s="38">
        <v>70</v>
      </c>
      <c r="E159" s="44"/>
      <c r="G159" s="40"/>
    </row>
    <row r="160" spans="1:7" s="57" customFormat="1" ht="15" hidden="1" customHeight="1" outlineLevel="1" x14ac:dyDescent="0.2">
      <c r="B160" s="41" t="s">
        <v>54</v>
      </c>
      <c r="C160" s="42"/>
      <c r="D160" s="43">
        <f>SUM(D157:D159)</f>
        <v>81</v>
      </c>
      <c r="E160" s="44"/>
      <c r="G160" s="40" t="s">
        <v>35</v>
      </c>
    </row>
    <row r="161" spans="2:7" s="57" customFormat="1" ht="13.7" hidden="1" customHeight="1" outlineLevel="2" x14ac:dyDescent="0.2">
      <c r="B161" s="37" t="s">
        <v>161</v>
      </c>
      <c r="C161" s="36"/>
      <c r="D161" s="38">
        <v>149</v>
      </c>
      <c r="E161" s="44"/>
      <c r="G161" s="40"/>
    </row>
    <row r="162" spans="2:7" s="57" customFormat="1" ht="13.7" hidden="1" customHeight="1" outlineLevel="2" x14ac:dyDescent="0.2">
      <c r="B162" s="37" t="s">
        <v>162</v>
      </c>
      <c r="C162" s="36"/>
      <c r="D162" s="38">
        <v>51</v>
      </c>
      <c r="E162" s="44"/>
      <c r="G162" s="40"/>
    </row>
    <row r="163" spans="2:7" s="57" customFormat="1" ht="15" hidden="1" customHeight="1" outlineLevel="1" x14ac:dyDescent="0.2">
      <c r="B163" s="41" t="s">
        <v>115</v>
      </c>
      <c r="C163" s="42"/>
      <c r="D163" s="43">
        <f>SUM(D161:D162)</f>
        <v>200</v>
      </c>
      <c r="E163" s="44"/>
      <c r="G163" s="40" t="s">
        <v>58</v>
      </c>
    </row>
    <row r="164" spans="2:7" s="57" customFormat="1" ht="13.7" hidden="1" customHeight="1" outlineLevel="2" x14ac:dyDescent="0.2">
      <c r="B164" s="37" t="s">
        <v>116</v>
      </c>
      <c r="C164" s="36"/>
      <c r="D164" s="38">
        <v>0</v>
      </c>
      <c r="E164" s="44"/>
      <c r="G164" s="40"/>
    </row>
    <row r="165" spans="2:7" s="57" customFormat="1" ht="13.7" hidden="1" customHeight="1" outlineLevel="2" x14ac:dyDescent="0.2">
      <c r="B165" s="37" t="s">
        <v>117</v>
      </c>
      <c r="C165" s="36"/>
      <c r="D165" s="38">
        <v>93</v>
      </c>
      <c r="E165" s="44"/>
      <c r="G165" s="40"/>
    </row>
    <row r="166" spans="2:7" s="57" customFormat="1" ht="15" hidden="1" customHeight="1" outlineLevel="1" x14ac:dyDescent="0.2">
      <c r="B166" s="41" t="s">
        <v>163</v>
      </c>
      <c r="C166" s="42"/>
      <c r="D166" s="43">
        <f>SUM(D164:D165)</f>
        <v>93</v>
      </c>
      <c r="E166" s="44"/>
      <c r="G166" s="40" t="s">
        <v>58</v>
      </c>
    </row>
    <row r="167" spans="2:7" s="36" customFormat="1" ht="13.7" hidden="1" customHeight="1" outlineLevel="2" x14ac:dyDescent="0.2">
      <c r="B167" s="37" t="s">
        <v>118</v>
      </c>
      <c r="D167" s="38">
        <v>25</v>
      </c>
      <c r="E167" s="39"/>
    </row>
    <row r="168" spans="2:7" s="36" customFormat="1" ht="13.7" hidden="1" customHeight="1" outlineLevel="2" x14ac:dyDescent="0.2">
      <c r="B168" s="37" t="s">
        <v>119</v>
      </c>
      <c r="D168" s="38">
        <v>300</v>
      </c>
      <c r="E168" s="39"/>
    </row>
    <row r="169" spans="2:7" s="36" customFormat="1" ht="13.7" hidden="1" customHeight="1" outlineLevel="2" x14ac:dyDescent="0.2">
      <c r="B169" s="37" t="s">
        <v>120</v>
      </c>
      <c r="D169" s="38">
        <v>487</v>
      </c>
      <c r="E169" s="39"/>
    </row>
    <row r="170" spans="2:7" s="36" customFormat="1" ht="13.7" hidden="1" customHeight="1" outlineLevel="2" x14ac:dyDescent="0.2">
      <c r="B170" s="37" t="s">
        <v>121</v>
      </c>
      <c r="D170" s="38">
        <v>90</v>
      </c>
      <c r="E170" s="39"/>
    </row>
    <row r="171" spans="2:7" s="36" customFormat="1" ht="13.7" hidden="1" customHeight="1" outlineLevel="2" x14ac:dyDescent="0.2">
      <c r="B171" s="37" t="s">
        <v>122</v>
      </c>
      <c r="D171" s="38">
        <v>1</v>
      </c>
      <c r="E171" s="39"/>
    </row>
    <row r="172" spans="2:7" s="36" customFormat="1" ht="13.7" hidden="1" customHeight="1" outlineLevel="2" x14ac:dyDescent="0.2">
      <c r="B172" s="37" t="s">
        <v>123</v>
      </c>
      <c r="D172" s="38">
        <v>0</v>
      </c>
      <c r="E172" s="39"/>
    </row>
    <row r="173" spans="2:7" s="36" customFormat="1" ht="13.7" hidden="1" customHeight="1" outlineLevel="2" x14ac:dyDescent="0.2">
      <c r="B173" s="37" t="s">
        <v>124</v>
      </c>
      <c r="D173" s="38">
        <v>37</v>
      </c>
      <c r="E173" s="39"/>
    </row>
    <row r="174" spans="2:7" s="57" customFormat="1" ht="15" hidden="1" customHeight="1" outlineLevel="1" x14ac:dyDescent="0.2">
      <c r="B174" s="41" t="s">
        <v>48</v>
      </c>
      <c r="C174" s="42"/>
      <c r="D174" s="43">
        <f>SUM(D167:D173)</f>
        <v>940</v>
      </c>
      <c r="E174" s="44"/>
      <c r="G174" s="40" t="s">
        <v>27</v>
      </c>
    </row>
    <row r="175" spans="2:7" s="40" customFormat="1" ht="13.7" hidden="1" customHeight="1" outlineLevel="2" x14ac:dyDescent="0.2">
      <c r="B175" s="37" t="s">
        <v>164</v>
      </c>
      <c r="C175" s="36"/>
      <c r="D175" s="38">
        <v>1</v>
      </c>
      <c r="E175" s="44"/>
      <c r="G175" s="40" t="s">
        <v>35</v>
      </c>
    </row>
    <row r="176" spans="2:7" s="40" customFormat="1" ht="15" hidden="1" customHeight="1" outlineLevel="1" x14ac:dyDescent="0.2">
      <c r="B176" s="41" t="s">
        <v>51</v>
      </c>
      <c r="C176" s="42"/>
      <c r="D176" s="43">
        <f>+D175</f>
        <v>1</v>
      </c>
      <c r="E176" s="44"/>
    </row>
    <row r="177" spans="1:7" s="40" customFormat="1" ht="21.2" customHeight="1" collapsed="1" x14ac:dyDescent="0.2">
      <c r="A177" s="45"/>
      <c r="B177" s="46" t="s">
        <v>19</v>
      </c>
      <c r="C177" s="47"/>
      <c r="D177" s="48">
        <v>1315</v>
      </c>
      <c r="E177" s="49"/>
    </row>
    <row r="178" spans="1:7" s="40" customFormat="1" ht="2.25" customHeight="1" x14ac:dyDescent="0.2">
      <c r="A178" s="45"/>
      <c r="B178" s="50"/>
      <c r="C178" s="51"/>
      <c r="D178" s="52"/>
      <c r="E178" s="52"/>
    </row>
    <row r="179" spans="1:7" s="40" customFormat="1" ht="15" hidden="1" customHeight="1" outlineLevel="1" x14ac:dyDescent="0.2">
      <c r="B179" s="41" t="s">
        <v>73</v>
      </c>
      <c r="C179" s="42"/>
      <c r="D179" s="43">
        <v>409</v>
      </c>
      <c r="E179" s="44"/>
      <c r="G179" s="40" t="s">
        <v>35</v>
      </c>
    </row>
    <row r="180" spans="1:7" s="36" customFormat="1" ht="13.7" hidden="1" customHeight="1" outlineLevel="2" x14ac:dyDescent="0.2">
      <c r="B180" s="37" t="s">
        <v>75</v>
      </c>
      <c r="D180" s="38">
        <v>3251</v>
      </c>
      <c r="E180" s="39"/>
    </row>
    <row r="181" spans="1:7" s="36" customFormat="1" ht="13.7" hidden="1" customHeight="1" outlineLevel="2" x14ac:dyDescent="0.2">
      <c r="B181" s="37" t="s">
        <v>87</v>
      </c>
      <c r="D181" s="38">
        <v>86</v>
      </c>
      <c r="E181" s="39"/>
    </row>
    <row r="182" spans="1:7" s="40" customFormat="1" ht="15" hidden="1" customHeight="1" outlineLevel="1" x14ac:dyDescent="0.2">
      <c r="B182" s="41" t="s">
        <v>54</v>
      </c>
      <c r="C182" s="42"/>
      <c r="D182" s="43">
        <f>SUM(D180:D181)</f>
        <v>3337</v>
      </c>
      <c r="E182" s="44"/>
      <c r="G182" s="40" t="s">
        <v>35</v>
      </c>
    </row>
    <row r="183" spans="1:7" s="40" customFormat="1" ht="13.7" hidden="1" customHeight="1" outlineLevel="2" x14ac:dyDescent="0.2">
      <c r="B183" s="37" t="s">
        <v>125</v>
      </c>
      <c r="C183" s="36"/>
      <c r="D183" s="38">
        <v>253</v>
      </c>
      <c r="E183" s="44"/>
    </row>
    <row r="184" spans="1:7" s="40" customFormat="1" ht="15" hidden="1" customHeight="1" outlineLevel="1" x14ac:dyDescent="0.2">
      <c r="B184" s="41" t="s">
        <v>126</v>
      </c>
      <c r="C184" s="42"/>
      <c r="D184" s="43">
        <v>253</v>
      </c>
      <c r="E184" s="44"/>
      <c r="G184" s="60" t="s">
        <v>27</v>
      </c>
    </row>
    <row r="185" spans="1:7" s="40" customFormat="1" ht="13.7" hidden="1" customHeight="1" outlineLevel="2" x14ac:dyDescent="0.2">
      <c r="B185" s="37" t="s">
        <v>63</v>
      </c>
      <c r="C185" s="36"/>
      <c r="D185" s="38">
        <v>64</v>
      </c>
      <c r="E185" s="44"/>
    </row>
    <row r="186" spans="1:7" s="40" customFormat="1" ht="13.7" hidden="1" customHeight="1" outlineLevel="2" x14ac:dyDescent="0.2">
      <c r="B186" s="37" t="s">
        <v>127</v>
      </c>
      <c r="C186" s="36"/>
      <c r="D186" s="38">
        <v>0</v>
      </c>
      <c r="E186" s="44"/>
    </row>
    <row r="187" spans="1:7" s="40" customFormat="1" ht="15" hidden="1" customHeight="1" outlineLevel="1" x14ac:dyDescent="0.2">
      <c r="B187" s="41" t="s">
        <v>65</v>
      </c>
      <c r="C187" s="42"/>
      <c r="D187" s="43">
        <f>SUM(D185:D186)</f>
        <v>64</v>
      </c>
      <c r="E187" s="44"/>
      <c r="G187" s="40" t="s">
        <v>58</v>
      </c>
    </row>
    <row r="188" spans="1:7" s="36" customFormat="1" ht="13.7" hidden="1" customHeight="1" outlineLevel="2" x14ac:dyDescent="0.2">
      <c r="B188" s="37" t="s">
        <v>88</v>
      </c>
      <c r="D188" s="38">
        <f>6788+10021</f>
        <v>16809</v>
      </c>
      <c r="E188" s="39"/>
      <c r="G188" s="61" t="s">
        <v>96</v>
      </c>
    </row>
    <row r="189" spans="1:7" s="36" customFormat="1" ht="13.7" hidden="1" customHeight="1" outlineLevel="2" x14ac:dyDescent="0.2">
      <c r="B189" s="37" t="s">
        <v>91</v>
      </c>
      <c r="D189" s="38">
        <v>518</v>
      </c>
      <c r="E189" s="39"/>
      <c r="G189" s="36" t="s">
        <v>96</v>
      </c>
    </row>
    <row r="190" spans="1:7" s="36" customFormat="1" ht="13.7" hidden="1" customHeight="1" outlineLevel="2" x14ac:dyDescent="0.2">
      <c r="B190" s="37" t="s">
        <v>92</v>
      </c>
      <c r="D190" s="38">
        <v>1628</v>
      </c>
      <c r="E190" s="39"/>
      <c r="G190" s="36" t="s">
        <v>96</v>
      </c>
    </row>
    <row r="191" spans="1:7" s="36" customFormat="1" ht="13.7" hidden="1" customHeight="1" outlineLevel="2" x14ac:dyDescent="0.2">
      <c r="B191" s="37" t="s">
        <v>97</v>
      </c>
      <c r="D191" s="38">
        <f>1697+2310</f>
        <v>4007</v>
      </c>
      <c r="E191" s="39"/>
      <c r="G191" s="36" t="s">
        <v>27</v>
      </c>
    </row>
    <row r="192" spans="1:7" s="40" customFormat="1" ht="15" hidden="1" customHeight="1" outlineLevel="1" x14ac:dyDescent="0.2">
      <c r="B192" s="41" t="s">
        <v>128</v>
      </c>
      <c r="C192" s="42"/>
      <c r="D192" s="43">
        <f>SUM(D188:D191)</f>
        <v>22962</v>
      </c>
      <c r="E192" s="44"/>
    </row>
    <row r="193" spans="1:7" s="36" customFormat="1" ht="13.7" hidden="1" customHeight="1" outlineLevel="2" x14ac:dyDescent="0.2">
      <c r="B193" s="37" t="s">
        <v>79</v>
      </c>
      <c r="D193" s="38">
        <v>7358</v>
      </c>
      <c r="E193" s="39"/>
    </row>
    <row r="194" spans="1:7" s="36" customFormat="1" ht="13.7" hidden="1" customHeight="1" outlineLevel="2" x14ac:dyDescent="0.2">
      <c r="B194" s="37" t="s">
        <v>78</v>
      </c>
      <c r="D194" s="38">
        <v>20268</v>
      </c>
      <c r="E194" s="39"/>
    </row>
    <row r="195" spans="1:7" s="36" customFormat="1" ht="13.7" hidden="1" customHeight="1" outlineLevel="2" x14ac:dyDescent="0.2">
      <c r="B195" s="37" t="s">
        <v>77</v>
      </c>
      <c r="D195" s="38">
        <v>22490</v>
      </c>
      <c r="E195" s="39"/>
    </row>
    <row r="196" spans="1:7" s="36" customFormat="1" ht="13.7" hidden="1" customHeight="1" outlineLevel="2" x14ac:dyDescent="0.2">
      <c r="B196" s="37" t="s">
        <v>76</v>
      </c>
      <c r="D196" s="38">
        <v>16172</v>
      </c>
      <c r="E196" s="39"/>
    </row>
    <row r="197" spans="1:7" s="36" customFormat="1" ht="13.7" hidden="1" customHeight="1" outlineLevel="2" x14ac:dyDescent="0.2">
      <c r="B197" s="37" t="s">
        <v>129</v>
      </c>
      <c r="D197" s="38">
        <v>160</v>
      </c>
      <c r="E197" s="39"/>
    </row>
    <row r="198" spans="1:7" s="40" customFormat="1" ht="15" hidden="1" customHeight="1" outlineLevel="1" x14ac:dyDescent="0.2">
      <c r="B198" s="41" t="s">
        <v>48</v>
      </c>
      <c r="C198" s="42"/>
      <c r="D198" s="43">
        <f>SUM(D193:D197)</f>
        <v>66448</v>
      </c>
      <c r="E198" s="44"/>
      <c r="G198" s="40" t="s">
        <v>27</v>
      </c>
    </row>
    <row r="199" spans="1:7" s="36" customFormat="1" ht="13.7" hidden="1" customHeight="1" outlineLevel="2" x14ac:dyDescent="0.2">
      <c r="B199" s="37" t="s">
        <v>49</v>
      </c>
      <c r="D199" s="38">
        <v>40</v>
      </c>
      <c r="E199" s="39"/>
      <c r="G199" s="36" t="s">
        <v>35</v>
      </c>
    </row>
    <row r="200" spans="1:7" s="36" customFormat="1" ht="13.7" hidden="1" customHeight="1" outlineLevel="2" x14ac:dyDescent="0.2">
      <c r="B200" s="37" t="s">
        <v>130</v>
      </c>
      <c r="D200" s="38">
        <v>48</v>
      </c>
      <c r="E200" s="39"/>
      <c r="G200" s="36" t="s">
        <v>35</v>
      </c>
    </row>
    <row r="201" spans="1:7" s="36" customFormat="1" ht="13.7" hidden="1" customHeight="1" outlineLevel="2" x14ac:dyDescent="0.2">
      <c r="B201" s="37" t="s">
        <v>81</v>
      </c>
      <c r="D201" s="38">
        <v>39</v>
      </c>
      <c r="E201" s="39"/>
      <c r="G201" s="36" t="s">
        <v>26</v>
      </c>
    </row>
    <row r="202" spans="1:7" s="36" customFormat="1" ht="13.7" hidden="1" customHeight="1" outlineLevel="2" x14ac:dyDescent="0.2">
      <c r="B202" s="37" t="s">
        <v>50</v>
      </c>
      <c r="D202" s="38">
        <v>328</v>
      </c>
      <c r="E202" s="39"/>
      <c r="G202" s="36" t="s">
        <v>26</v>
      </c>
    </row>
    <row r="203" spans="1:7" s="40" customFormat="1" ht="15" hidden="1" customHeight="1" outlineLevel="1" x14ac:dyDescent="0.2">
      <c r="B203" s="41" t="s">
        <v>51</v>
      </c>
      <c r="C203" s="42"/>
      <c r="D203" s="43">
        <f>SUM(D199:D202)</f>
        <v>455</v>
      </c>
      <c r="E203" s="44"/>
    </row>
    <row r="204" spans="1:7" s="40" customFormat="1" ht="21.2" customHeight="1" collapsed="1" x14ac:dyDescent="0.2">
      <c r="A204" s="45"/>
      <c r="B204" s="46" t="s">
        <v>131</v>
      </c>
      <c r="C204" s="47"/>
      <c r="D204" s="48">
        <f>+D203+D198+D192+D187+D184+D182+D179</f>
        <v>93928</v>
      </c>
      <c r="E204" s="49"/>
    </row>
    <row r="205" spans="1:7" s="40" customFormat="1" ht="2.25" customHeight="1" x14ac:dyDescent="0.2">
      <c r="A205" s="45"/>
      <c r="B205" s="50"/>
      <c r="C205" s="51"/>
      <c r="D205" s="52"/>
      <c r="E205" s="52"/>
    </row>
    <row r="206" spans="1:7" s="57" customFormat="1" ht="13.7" hidden="1" customHeight="1" outlineLevel="2" x14ac:dyDescent="0.2">
      <c r="B206" s="37" t="s">
        <v>75</v>
      </c>
      <c r="C206" s="36"/>
      <c r="D206" s="38">
        <v>232</v>
      </c>
      <c r="E206" s="44"/>
    </row>
    <row r="207" spans="1:7" s="57" customFormat="1" ht="15" hidden="1" customHeight="1" outlineLevel="1" x14ac:dyDescent="0.2">
      <c r="B207" s="41" t="s">
        <v>75</v>
      </c>
      <c r="C207" s="42"/>
      <c r="D207" s="43">
        <f>+D206</f>
        <v>232</v>
      </c>
      <c r="E207" s="44"/>
      <c r="G207" s="40" t="s">
        <v>35</v>
      </c>
    </row>
    <row r="208" spans="1:7" s="57" customFormat="1" ht="15" hidden="1" customHeight="1" outlineLevel="1" x14ac:dyDescent="0.2">
      <c r="B208" s="41" t="s">
        <v>48</v>
      </c>
      <c r="C208" s="42"/>
      <c r="D208" s="43">
        <v>9409</v>
      </c>
      <c r="E208" s="44"/>
      <c r="G208" s="40" t="s">
        <v>27</v>
      </c>
    </row>
    <row r="209" spans="1:7" s="57" customFormat="1" ht="13.7" hidden="1" customHeight="1" outlineLevel="2" x14ac:dyDescent="0.2">
      <c r="B209" s="37" t="s">
        <v>132</v>
      </c>
      <c r="C209" s="36"/>
      <c r="D209" s="38">
        <v>15</v>
      </c>
      <c r="E209" s="44"/>
      <c r="G209" s="40"/>
    </row>
    <row r="210" spans="1:7" s="57" customFormat="1" ht="15" hidden="1" customHeight="1" outlineLevel="1" x14ac:dyDescent="0.2">
      <c r="B210" s="41" t="s">
        <v>51</v>
      </c>
      <c r="C210" s="42"/>
      <c r="D210" s="43">
        <v>15</v>
      </c>
      <c r="E210" s="44"/>
      <c r="G210" s="40" t="s">
        <v>26</v>
      </c>
    </row>
    <row r="211" spans="1:7" s="59" customFormat="1" ht="21.2" customHeight="1" collapsed="1" x14ac:dyDescent="0.2">
      <c r="A211" s="45"/>
      <c r="B211" s="46" t="s">
        <v>21</v>
      </c>
      <c r="C211" s="47"/>
      <c r="D211" s="48">
        <v>9656</v>
      </c>
      <c r="E211" s="49"/>
      <c r="G211" s="40"/>
    </row>
    <row r="212" spans="1:7" s="40" customFormat="1" ht="2.25" customHeight="1" x14ac:dyDescent="0.2">
      <c r="A212" s="45"/>
      <c r="B212" s="50"/>
      <c r="C212" s="51"/>
      <c r="D212" s="52"/>
      <c r="E212" s="52"/>
    </row>
    <row r="213" spans="1:7" s="57" customFormat="1" ht="15" hidden="1" customHeight="1" outlineLevel="1" x14ac:dyDescent="0.2">
      <c r="B213" s="41" t="s">
        <v>75</v>
      </c>
      <c r="C213" s="42"/>
      <c r="D213" s="43">
        <v>183</v>
      </c>
      <c r="E213" s="44"/>
      <c r="G213" s="40" t="s">
        <v>35</v>
      </c>
    </row>
    <row r="214" spans="1:7" s="57" customFormat="1" ht="15" hidden="1" customHeight="1" outlineLevel="1" x14ac:dyDescent="0.2">
      <c r="B214" s="41" t="s">
        <v>48</v>
      </c>
      <c r="C214" s="42"/>
      <c r="D214" s="43">
        <v>1415</v>
      </c>
      <c r="E214" s="44"/>
      <c r="G214" s="40" t="s">
        <v>27</v>
      </c>
    </row>
    <row r="215" spans="1:7" s="59" customFormat="1" ht="21.2" customHeight="1" collapsed="1" x14ac:dyDescent="0.2">
      <c r="A215" s="45"/>
      <c r="B215" s="46" t="s">
        <v>6</v>
      </c>
      <c r="C215" s="47"/>
      <c r="D215" s="48">
        <v>1598</v>
      </c>
      <c r="E215" s="49"/>
      <c r="G215" s="40"/>
    </row>
    <row r="216" spans="1:7" s="40" customFormat="1" ht="2.25" customHeight="1" x14ac:dyDescent="0.2">
      <c r="A216" s="45"/>
      <c r="B216" s="50"/>
      <c r="C216" s="51"/>
      <c r="D216" s="52"/>
      <c r="E216" s="52"/>
    </row>
    <row r="217" spans="1:7" s="57" customFormat="1" ht="15" hidden="1" customHeight="1" outlineLevel="1" x14ac:dyDescent="0.2">
      <c r="B217" s="41" t="s">
        <v>75</v>
      </c>
      <c r="C217" s="42"/>
      <c r="D217" s="43">
        <v>1971</v>
      </c>
      <c r="E217" s="44"/>
      <c r="G217" s="40"/>
    </row>
    <row r="218" spans="1:7" s="57" customFormat="1" ht="15" hidden="1" customHeight="1" outlineLevel="1" x14ac:dyDescent="0.2">
      <c r="B218" s="41" t="s">
        <v>133</v>
      </c>
      <c r="C218" s="42"/>
      <c r="D218" s="43">
        <v>4183</v>
      </c>
      <c r="E218" s="44"/>
      <c r="G218" s="40"/>
    </row>
    <row r="219" spans="1:7" s="36" customFormat="1" ht="13.7" hidden="1" customHeight="1" outlineLevel="2" x14ac:dyDescent="0.2">
      <c r="B219" s="37" t="s">
        <v>134</v>
      </c>
      <c r="D219" s="38">
        <v>3265</v>
      </c>
      <c r="E219" s="39"/>
    </row>
    <row r="220" spans="1:7" s="36" customFormat="1" ht="13.7" hidden="1" customHeight="1" outlineLevel="2" x14ac:dyDescent="0.2">
      <c r="B220" s="37" t="s">
        <v>126</v>
      </c>
      <c r="D220" s="38">
        <v>2270</v>
      </c>
      <c r="E220" s="39"/>
    </row>
    <row r="221" spans="1:7" s="36" customFormat="1" ht="13.7" hidden="1" customHeight="1" outlineLevel="2" x14ac:dyDescent="0.2">
      <c r="B221" s="37" t="s">
        <v>135</v>
      </c>
      <c r="D221" s="38">
        <v>68542</v>
      </c>
      <c r="E221" s="39"/>
    </row>
    <row r="222" spans="1:7" s="36" customFormat="1" ht="13.7" hidden="1" customHeight="1" outlineLevel="2" x14ac:dyDescent="0.2">
      <c r="B222" s="37" t="s">
        <v>136</v>
      </c>
      <c r="D222" s="38">
        <v>44075</v>
      </c>
      <c r="E222" s="39"/>
    </row>
    <row r="223" spans="1:7" s="36" customFormat="1" ht="13.7" hidden="1" customHeight="1" outlineLevel="2" x14ac:dyDescent="0.2">
      <c r="B223" s="37" t="s">
        <v>137</v>
      </c>
      <c r="D223" s="38">
        <v>87745</v>
      </c>
      <c r="E223" s="39"/>
    </row>
    <row r="224" spans="1:7" s="36" customFormat="1" ht="13.7" hidden="1" customHeight="1" outlineLevel="2" x14ac:dyDescent="0.2">
      <c r="B224" s="37" t="s">
        <v>138</v>
      </c>
      <c r="D224" s="38">
        <v>106802</v>
      </c>
      <c r="E224" s="39"/>
    </row>
    <row r="225" spans="1:7" s="57" customFormat="1" ht="15" hidden="1" customHeight="1" outlineLevel="1" x14ac:dyDescent="0.2">
      <c r="B225" s="41" t="s">
        <v>48</v>
      </c>
      <c r="C225" s="42"/>
      <c r="D225" s="43">
        <f>SUM(D219:D224)</f>
        <v>312699</v>
      </c>
      <c r="E225" s="44"/>
      <c r="G225" s="40"/>
    </row>
    <row r="226" spans="1:7" s="57" customFormat="1" ht="15" hidden="1" customHeight="1" outlineLevel="1" x14ac:dyDescent="0.2">
      <c r="B226" s="41" t="s">
        <v>51</v>
      </c>
      <c r="C226" s="42"/>
      <c r="D226" s="43">
        <v>5233</v>
      </c>
      <c r="E226" s="44"/>
      <c r="G226" s="40"/>
    </row>
    <row r="227" spans="1:7" s="59" customFormat="1" ht="21.2" customHeight="1" collapsed="1" x14ac:dyDescent="0.2">
      <c r="A227" s="45"/>
      <c r="B227" s="46" t="s">
        <v>22</v>
      </c>
      <c r="C227" s="47"/>
      <c r="D227" s="48">
        <v>324086</v>
      </c>
      <c r="E227" s="49"/>
      <c r="G227" s="40" t="s">
        <v>139</v>
      </c>
    </row>
    <row r="228" spans="1:7" s="40" customFormat="1" ht="2.25" customHeight="1" x14ac:dyDescent="0.2">
      <c r="A228" s="45"/>
      <c r="B228" s="50"/>
      <c r="C228" s="51"/>
      <c r="D228" s="52"/>
      <c r="E228" s="52"/>
    </row>
    <row r="229" spans="1:7" s="40" customFormat="1" ht="15" hidden="1" customHeight="1" outlineLevel="1" x14ac:dyDescent="0.2">
      <c r="B229" s="41" t="s">
        <v>75</v>
      </c>
      <c r="C229" s="42"/>
      <c r="D229" s="43">
        <v>3021</v>
      </c>
      <c r="E229" s="44"/>
    </row>
    <row r="230" spans="1:7" s="40" customFormat="1" ht="15" hidden="1" customHeight="1" outlineLevel="1" x14ac:dyDescent="0.2">
      <c r="B230" s="41" t="s">
        <v>133</v>
      </c>
      <c r="C230" s="42"/>
      <c r="D230" s="43">
        <v>12436</v>
      </c>
      <c r="E230" s="44"/>
    </row>
    <row r="231" spans="1:7" s="36" customFormat="1" ht="13.7" hidden="1" customHeight="1" outlineLevel="2" x14ac:dyDescent="0.2">
      <c r="B231" s="37" t="s">
        <v>134</v>
      </c>
      <c r="D231" s="38">
        <v>8791</v>
      </c>
      <c r="E231" s="39"/>
    </row>
    <row r="232" spans="1:7" s="36" customFormat="1" ht="13.7" hidden="1" customHeight="1" outlineLevel="2" x14ac:dyDescent="0.2">
      <c r="B232" s="37" t="s">
        <v>140</v>
      </c>
      <c r="D232" s="38">
        <v>59544</v>
      </c>
      <c r="E232" s="39"/>
    </row>
    <row r="233" spans="1:7" s="36" customFormat="1" ht="13.7" hidden="1" customHeight="1" outlineLevel="2" x14ac:dyDescent="0.2">
      <c r="B233" s="37" t="s">
        <v>141</v>
      </c>
      <c r="D233" s="38">
        <v>17071</v>
      </c>
      <c r="E233" s="39"/>
    </row>
    <row r="234" spans="1:7" s="36" customFormat="1" ht="13.7" hidden="1" customHeight="1" outlineLevel="2" x14ac:dyDescent="0.2">
      <c r="B234" s="37" t="s">
        <v>142</v>
      </c>
      <c r="D234" s="38">
        <v>45712</v>
      </c>
      <c r="E234" s="39"/>
    </row>
    <row r="235" spans="1:7" s="40" customFormat="1" ht="15" hidden="1" customHeight="1" outlineLevel="1" x14ac:dyDescent="0.2">
      <c r="B235" s="41" t="s">
        <v>48</v>
      </c>
      <c r="C235" s="42"/>
      <c r="D235" s="43">
        <f>SUM(D231:D234)</f>
        <v>131118</v>
      </c>
      <c r="E235" s="44"/>
    </row>
    <row r="236" spans="1:7" s="40" customFormat="1" ht="15" hidden="1" customHeight="1" outlineLevel="1" x14ac:dyDescent="0.2">
      <c r="B236" s="41" t="s">
        <v>51</v>
      </c>
      <c r="C236" s="42"/>
      <c r="D236" s="43">
        <v>46753</v>
      </c>
      <c r="E236" s="44"/>
    </row>
    <row r="237" spans="1:7" s="40" customFormat="1" ht="21.2" customHeight="1" collapsed="1" x14ac:dyDescent="0.2">
      <c r="A237" s="45"/>
      <c r="B237" s="46" t="s">
        <v>23</v>
      </c>
      <c r="C237" s="47"/>
      <c r="D237" s="48">
        <f>+D236+D235+D230+D229</f>
        <v>193328</v>
      </c>
      <c r="E237" s="49"/>
      <c r="G237" s="40" t="s">
        <v>139</v>
      </c>
    </row>
    <row r="238" spans="1:7" s="40" customFormat="1" ht="2.25" customHeight="1" x14ac:dyDescent="0.2">
      <c r="A238" s="45"/>
      <c r="B238" s="50"/>
      <c r="C238" s="51"/>
      <c r="D238" s="52"/>
      <c r="E238" s="52"/>
    </row>
    <row r="239" spans="1:7" s="36" customFormat="1" ht="13.7" hidden="1" customHeight="1" outlineLevel="2" x14ac:dyDescent="0.2">
      <c r="B239" s="37" t="s">
        <v>75</v>
      </c>
      <c r="D239" s="38">
        <v>184</v>
      </c>
      <c r="E239" s="39"/>
    </row>
    <row r="240" spans="1:7" s="36" customFormat="1" ht="13.7" hidden="1" customHeight="1" outlineLevel="2" x14ac:dyDescent="0.2">
      <c r="B240" s="37" t="s">
        <v>143</v>
      </c>
      <c r="D240" s="38">
        <v>2</v>
      </c>
      <c r="E240" s="39"/>
    </row>
    <row r="241" spans="1:7" s="36" customFormat="1" ht="13.7" hidden="1" customHeight="1" outlineLevel="2" x14ac:dyDescent="0.2">
      <c r="B241" s="37" t="s">
        <v>144</v>
      </c>
      <c r="D241" s="38">
        <v>4</v>
      </c>
      <c r="E241" s="39"/>
    </row>
    <row r="242" spans="1:7" s="40" customFormat="1" ht="15" hidden="1" customHeight="1" outlineLevel="1" x14ac:dyDescent="0.2">
      <c r="B242" s="41" t="s">
        <v>54</v>
      </c>
      <c r="C242" s="42"/>
      <c r="D242" s="43">
        <f>SUM(D239:D241)</f>
        <v>190</v>
      </c>
      <c r="E242" s="44"/>
    </row>
    <row r="243" spans="1:7" s="36" customFormat="1" ht="13.7" hidden="1" customHeight="1" outlineLevel="2" x14ac:dyDescent="0.2">
      <c r="B243" s="37" t="s">
        <v>126</v>
      </c>
      <c r="D243" s="38">
        <v>516</v>
      </c>
      <c r="E243" s="39"/>
    </row>
    <row r="244" spans="1:7" s="36" customFormat="1" ht="13.7" hidden="1" customHeight="1" outlineLevel="2" x14ac:dyDescent="0.2">
      <c r="B244" s="37" t="s">
        <v>145</v>
      </c>
      <c r="D244" s="38">
        <v>9</v>
      </c>
      <c r="E244" s="39"/>
    </row>
    <row r="245" spans="1:7" s="36" customFormat="1" ht="13.7" hidden="1" customHeight="1" outlineLevel="2" x14ac:dyDescent="0.2">
      <c r="B245" s="37" t="s">
        <v>146</v>
      </c>
      <c r="D245" s="38">
        <v>16</v>
      </c>
      <c r="E245" s="39"/>
    </row>
    <row r="246" spans="1:7" s="40" customFormat="1" ht="15" hidden="1" customHeight="1" outlineLevel="1" x14ac:dyDescent="0.2">
      <c r="B246" s="41" t="s">
        <v>147</v>
      </c>
      <c r="C246" s="42"/>
      <c r="D246" s="43">
        <f>SUM(D243:D245)</f>
        <v>541</v>
      </c>
      <c r="E246" s="44"/>
    </row>
    <row r="247" spans="1:7" s="36" customFormat="1" ht="13.7" hidden="1" customHeight="1" outlineLevel="2" x14ac:dyDescent="0.2">
      <c r="B247" s="37" t="s">
        <v>148</v>
      </c>
      <c r="D247" s="38">
        <v>443</v>
      </c>
      <c r="E247" s="39"/>
    </row>
    <row r="248" spans="1:7" s="36" customFormat="1" ht="13.7" hidden="1" customHeight="1" outlineLevel="2" x14ac:dyDescent="0.2">
      <c r="B248" s="37" t="s">
        <v>149</v>
      </c>
      <c r="D248" s="38">
        <v>1265</v>
      </c>
      <c r="E248" s="39"/>
    </row>
    <row r="249" spans="1:7" s="36" customFormat="1" ht="13.7" hidden="1" customHeight="1" outlineLevel="2" x14ac:dyDescent="0.2">
      <c r="B249" s="37" t="s">
        <v>150</v>
      </c>
      <c r="D249" s="38">
        <v>395</v>
      </c>
      <c r="E249" s="39"/>
    </row>
    <row r="250" spans="1:7" s="36" customFormat="1" ht="13.7" hidden="1" customHeight="1" outlineLevel="2" x14ac:dyDescent="0.2">
      <c r="B250" s="37" t="s">
        <v>151</v>
      </c>
      <c r="D250" s="38">
        <v>133</v>
      </c>
      <c r="E250" s="39"/>
    </row>
    <row r="251" spans="1:7" s="36" customFormat="1" ht="13.7" hidden="1" customHeight="1" outlineLevel="2" x14ac:dyDescent="0.2">
      <c r="B251" s="37" t="s">
        <v>152</v>
      </c>
      <c r="D251" s="38">
        <v>18</v>
      </c>
      <c r="E251" s="39"/>
    </row>
    <row r="252" spans="1:7" s="36" customFormat="1" ht="13.7" hidden="1" customHeight="1" outlineLevel="2" x14ac:dyDescent="0.2">
      <c r="B252" s="37" t="s">
        <v>153</v>
      </c>
      <c r="D252" s="38">
        <v>665</v>
      </c>
      <c r="E252" s="39"/>
    </row>
    <row r="253" spans="1:7" s="36" customFormat="1" ht="13.7" hidden="1" customHeight="1" outlineLevel="2" x14ac:dyDescent="0.2">
      <c r="B253" s="37" t="s">
        <v>154</v>
      </c>
      <c r="D253" s="38">
        <v>1206</v>
      </c>
      <c r="E253" s="39"/>
    </row>
    <row r="254" spans="1:7" s="36" customFormat="1" ht="13.7" hidden="1" customHeight="1" outlineLevel="2" x14ac:dyDescent="0.2">
      <c r="B254" s="37" t="s">
        <v>155</v>
      </c>
      <c r="D254" s="38">
        <v>27752</v>
      </c>
      <c r="E254" s="39"/>
    </row>
    <row r="255" spans="1:7" s="40" customFormat="1" ht="15" hidden="1" customHeight="1" outlineLevel="1" x14ac:dyDescent="0.2">
      <c r="B255" s="41" t="s">
        <v>48</v>
      </c>
      <c r="C255" s="42"/>
      <c r="D255" s="43">
        <f>SUM(D247:D254)</f>
        <v>31877</v>
      </c>
      <c r="E255" s="44"/>
    </row>
    <row r="256" spans="1:7" s="59" customFormat="1" ht="21.2" customHeight="1" collapsed="1" x14ac:dyDescent="0.2">
      <c r="A256" s="45"/>
      <c r="B256" s="46" t="s">
        <v>24</v>
      </c>
      <c r="C256" s="47"/>
      <c r="D256" s="48">
        <v>32608</v>
      </c>
      <c r="E256" s="49"/>
      <c r="G256" s="40" t="s">
        <v>139</v>
      </c>
    </row>
    <row r="257" spans="1:7" s="40" customFormat="1" ht="2.25" customHeight="1" x14ac:dyDescent="0.2">
      <c r="A257" s="45"/>
      <c r="B257" s="50"/>
      <c r="C257" s="51"/>
      <c r="D257" s="52"/>
      <c r="E257" s="52"/>
    </row>
    <row r="258" spans="1:7" s="40" customFormat="1" ht="21.2" customHeight="1" x14ac:dyDescent="0.2">
      <c r="A258" s="45"/>
      <c r="B258" s="46" t="s">
        <v>7</v>
      </c>
      <c r="C258" s="47"/>
      <c r="D258" s="48">
        <v>10136</v>
      </c>
      <c r="E258" s="49"/>
      <c r="G258" s="40" t="s">
        <v>156</v>
      </c>
    </row>
    <row r="259" spans="1:7" s="40" customFormat="1" ht="2.25" customHeight="1" x14ac:dyDescent="0.2">
      <c r="A259" s="45"/>
      <c r="B259" s="50"/>
      <c r="C259" s="51"/>
      <c r="D259" s="52"/>
      <c r="E259" s="52"/>
    </row>
    <row r="260" spans="1:7" s="59" customFormat="1" ht="21.2" customHeight="1" x14ac:dyDescent="0.2">
      <c r="A260" s="45"/>
      <c r="B260" s="46" t="s">
        <v>8</v>
      </c>
      <c r="C260" s="47"/>
      <c r="D260" s="48">
        <v>919</v>
      </c>
      <c r="E260" s="49"/>
      <c r="G260" s="40" t="s">
        <v>156</v>
      </c>
    </row>
    <row r="261" spans="1:7" s="40" customFormat="1" ht="2.25" customHeight="1" x14ac:dyDescent="0.2">
      <c r="A261" s="45"/>
      <c r="B261" s="50"/>
      <c r="C261" s="51"/>
      <c r="D261" s="52"/>
      <c r="E261" s="52"/>
    </row>
    <row r="262" spans="1:7" s="59" customFormat="1" ht="21.2" customHeight="1" x14ac:dyDescent="0.2">
      <c r="A262" s="45"/>
      <c r="B262" s="46" t="s">
        <v>9</v>
      </c>
      <c r="C262" s="47"/>
      <c r="D262" s="48">
        <v>1356</v>
      </c>
      <c r="E262" s="49"/>
      <c r="G262" s="40" t="s">
        <v>156</v>
      </c>
    </row>
    <row r="263" spans="1:7" s="40" customFormat="1" ht="2.25" customHeight="1" x14ac:dyDescent="0.2">
      <c r="A263" s="45"/>
      <c r="B263" s="50"/>
      <c r="C263" s="51"/>
      <c r="D263" s="52"/>
      <c r="E263" s="52"/>
    </row>
    <row r="264" spans="1:7" s="59" customFormat="1" ht="21.2" customHeight="1" x14ac:dyDescent="0.2">
      <c r="B264" s="46" t="s">
        <v>25</v>
      </c>
      <c r="C264" s="47"/>
      <c r="D264" s="48">
        <v>397</v>
      </c>
      <c r="E264" s="49"/>
      <c r="G264" s="40" t="s">
        <v>139</v>
      </c>
    </row>
    <row r="265" spans="1:7" s="40" customFormat="1" ht="2.25" customHeight="1" x14ac:dyDescent="0.2">
      <c r="A265" s="45"/>
      <c r="B265" s="50"/>
      <c r="C265" s="51"/>
      <c r="D265" s="52"/>
      <c r="E265" s="52"/>
    </row>
    <row r="266" spans="1:7" s="40" customFormat="1" ht="25.15" customHeight="1" x14ac:dyDescent="0.2">
      <c r="B266" s="3" t="s">
        <v>165</v>
      </c>
      <c r="C266" s="4"/>
      <c r="D266" s="5">
        <f>D264+D262+D260+D258+D256+D237+D227+D215+D211+D204+D177+D155+D124+D109+D101+D89+D77+D61+D42+D26+D138</f>
        <v>3282999</v>
      </c>
      <c r="E266" s="5"/>
    </row>
    <row r="267" spans="1:7" ht="2.25" customHeight="1" x14ac:dyDescent="0.2">
      <c r="A267" s="26"/>
      <c r="B267" s="62"/>
      <c r="C267" s="63"/>
      <c r="D267" s="64"/>
      <c r="E267" s="64"/>
      <c r="F267" s="32"/>
    </row>
    <row r="268" spans="1:7" ht="14.25" customHeight="1" x14ac:dyDescent="0.2">
      <c r="F268" s="32"/>
    </row>
    <row r="269" spans="1:7" ht="12" x14ac:dyDescent="0.2">
      <c r="B269" s="7" t="s">
        <v>10</v>
      </c>
      <c r="F269" s="32"/>
    </row>
    <row r="270" spans="1:7" ht="4.7" customHeight="1" x14ac:dyDescent="0.2">
      <c r="B270" s="67"/>
      <c r="F270" s="32"/>
    </row>
    <row r="271" spans="1:7" ht="13.5" x14ac:dyDescent="0.2">
      <c r="B271" s="68" t="s">
        <v>166</v>
      </c>
      <c r="F271" s="32"/>
    </row>
  </sheetData>
  <mergeCells count="1">
    <mergeCell ref="A4:A5"/>
  </mergeCells>
  <phoneticPr fontId="46" type="noConversion"/>
  <printOptions horizontalCentered="1"/>
  <pageMargins left="0.74803149606299213" right="0.74803149606299213" top="0.51181102362204722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Tabella generale</vt:lpstr>
      <vt:lpstr>Composizione %</vt:lpstr>
      <vt:lpstr>Fig1- Composizione %</vt:lpstr>
      <vt:lpstr>Fig2- Composizione % x comparti</vt:lpstr>
      <vt:lpstr>Fig3- Composizione % per genere</vt:lpstr>
      <vt:lpstr>Fig4-Analisi per genere e comp.</vt:lpstr>
      <vt:lpstr>Fig5-Analisi per categoria</vt:lpstr>
      <vt:lpstr>Tabella generale x categ</vt:lpstr>
      <vt:lpstr>'Composizione %'!Print_Area</vt:lpstr>
      <vt:lpstr>'Fig1- Composizione %'!Print_Area</vt:lpstr>
      <vt:lpstr>'Fig2- Composizione % x comparti'!Print_Area</vt:lpstr>
      <vt:lpstr>'Fig3- Composizione % per genere'!Print_Area</vt:lpstr>
      <vt:lpstr>'Fig4-Analisi per genere e comp.'!Print_Area</vt:lpstr>
      <vt:lpstr>'Fig5-Analisi per categoria'!Print_Area</vt:lpstr>
      <vt:lpstr>'Tabella generale'!Print_Area</vt:lpstr>
      <vt:lpstr>'Tabella generale x categ'!Print_Area</vt:lpstr>
      <vt:lpstr>'Composizione %'!Print_Titles</vt:lpstr>
      <vt:lpstr>'Tabella generale'!Print_Titles</vt:lpstr>
      <vt:lpstr>'Tabella generale x categ'!Print_Titles</vt:lpstr>
    </vt:vector>
  </TitlesOfParts>
  <Company>aran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apiacente</dc:creator>
  <cp:lastModifiedBy>Alessandra D'Amore</cp:lastModifiedBy>
  <cp:lastPrinted>2024-10-03T11:02:27Z</cp:lastPrinted>
  <dcterms:created xsi:type="dcterms:W3CDTF">2013-05-14T07:07:40Z</dcterms:created>
  <dcterms:modified xsi:type="dcterms:W3CDTF">2024-10-03T11:04:06Z</dcterms:modified>
</cp:coreProperties>
</file>